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https://vermontgov-my.sharepoint.com/personal/emily_schelley_vermont_gov/Documents/MyFiles/TS4/"/>
    </mc:Choice>
  </mc:AlternateContent>
  <xr:revisionPtr revIDLastSave="258" documentId="8_{6F479952-22A3-4DFB-9BBB-2B3CCF7E0A33}" xr6:coauthVersionLast="45" xr6:coauthVersionMax="45" xr10:uidLastSave="{0F85E065-E2EA-4E0E-BB5A-2A0A333C49FB}"/>
  <bookViews>
    <workbookView xWindow="1365" yWindow="990" windowWidth="23505" windowHeight="14145" activeTab="2" xr2:uid="{00000000-000D-0000-FFFF-FFFF00000000}"/>
  </bookViews>
  <sheets>
    <sheet name="Project Classification Tool" sheetId="1" r:id="rId1"/>
    <sheet name="Site Summary" sheetId="10" r:id="rId2"/>
    <sheet name="Design Wrksht 6.1.1 - All SNs" sheetId="2" r:id="rId3"/>
    <sheet name="Design Wrksht 6.1.2 SN001" sheetId="4" r:id="rId4"/>
    <sheet name="Design Wrksht 6.1.2 SN002" sheetId="11" r:id="rId5"/>
  </sheets>
  <definedNames>
    <definedName name="Answer" localSheetId="3">'Design Wrksht 6.1.2 SN001'!$O$1:$O$4</definedName>
    <definedName name="Answer" localSheetId="4">'Design Wrksht 6.1.2 SN002'!$O$1:$O$4</definedName>
    <definedName name="Answer">'Design Wrksht 6.1.1 - All SNs'!$P$1:$P$4</definedName>
    <definedName name="_xlnm.Print_Area" localSheetId="3">'Design Wrksht 6.1.2 SN001'!$A$1:$J$34</definedName>
    <definedName name="_xlnm.Print_Area" localSheetId="4">'Design Wrksht 6.1.2 SN002'!$A$1:$J$34</definedName>
    <definedName name="_xlnm.Print_Titles" localSheetId="2">'Design Wrksht 6.1.1 - All SNs'!$13:$13</definedName>
    <definedName name="_xlnm.Print_Titles" localSheetId="3">'Design Wrksht 6.1.2 SN001'!$13:$13</definedName>
    <definedName name="_xlnm.Print_Titles" localSheetId="4">'Design Wrksht 6.1.2 SN002'!$13:$13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1" l="1"/>
  <c r="H33" i="11"/>
  <c r="H31" i="11"/>
  <c r="H30" i="11"/>
  <c r="H29" i="11"/>
  <c r="H28" i="11"/>
  <c r="H26" i="11"/>
  <c r="H25" i="11"/>
  <c r="H23" i="11"/>
  <c r="H22" i="11"/>
  <c r="H21" i="11"/>
  <c r="H20" i="11"/>
  <c r="H19" i="11"/>
  <c r="H18" i="11"/>
  <c r="H16" i="11"/>
  <c r="H15" i="11"/>
  <c r="G1" i="11"/>
  <c r="A1" i="11"/>
  <c r="H31" i="4"/>
  <c r="H26" i="4"/>
  <c r="H25" i="4"/>
  <c r="H34" i="4"/>
  <c r="H33" i="4"/>
  <c r="H15" i="4"/>
  <c r="F20" i="10"/>
  <c r="F19" i="10"/>
  <c r="F18" i="10"/>
  <c r="F17" i="10"/>
  <c r="F16" i="10"/>
  <c r="F15" i="10"/>
  <c r="F14" i="10"/>
  <c r="F13" i="10"/>
  <c r="F12" i="10"/>
  <c r="F11" i="10"/>
  <c r="F10" i="10"/>
  <c r="F9" i="10"/>
  <c r="F8" i="10"/>
  <c r="F7" i="10"/>
  <c r="E5" i="10"/>
  <c r="D5" i="10"/>
  <c r="C5" i="10"/>
  <c r="B5" i="10"/>
  <c r="G5" i="10"/>
  <c r="F6" i="10" l="1"/>
  <c r="F5" i="10" s="1"/>
  <c r="I35" i="2" l="1"/>
  <c r="I34" i="2"/>
  <c r="I32" i="2"/>
  <c r="I26" i="2"/>
  <c r="I23" i="2"/>
  <c r="I21" i="2"/>
  <c r="I20" i="2"/>
  <c r="I18" i="2"/>
  <c r="I15" i="2"/>
  <c r="H1" i="2"/>
  <c r="A1" i="4" l="1"/>
  <c r="A1" i="2"/>
  <c r="H20" i="4" l="1"/>
  <c r="H16" i="4"/>
  <c r="H30" i="4" l="1"/>
  <c r="H29" i="4"/>
  <c r="H28" i="4"/>
  <c r="H23" i="4"/>
  <c r="H22" i="4"/>
  <c r="H21" i="4"/>
  <c r="H19" i="4"/>
  <c r="H18" i="4"/>
  <c r="H15" i="1"/>
  <c r="I27" i="2"/>
  <c r="I31" i="2"/>
  <c r="I30" i="2"/>
  <c r="I29" i="2"/>
  <c r="I24" i="2"/>
  <c r="I22" i="2"/>
  <c r="I19" i="2"/>
  <c r="I17" i="2"/>
  <c r="G1" i="4" l="1"/>
  <c r="D26" i="1" l="1"/>
  <c r="D28" i="1" s="1"/>
  <c r="G11" i="11" l="1"/>
  <c r="B12" i="11" s="1"/>
  <c r="H21" i="1"/>
  <c r="I11" i="2"/>
  <c r="C12" i="2" s="1"/>
  <c r="G11" i="4"/>
  <c r="B12" i="4" s="1"/>
</calcChain>
</file>

<file path=xl/sharedStrings.xml><?xml version="1.0" encoding="utf-8"?>
<sst xmlns="http://schemas.openxmlformats.org/spreadsheetml/2006/main" count="194" uniqueCount="100">
  <si>
    <t>Public Transportation Project Classification Tool</t>
  </si>
  <si>
    <t>acres</t>
  </si>
  <si>
    <t>Project Name:</t>
  </si>
  <si>
    <t>Designer Name:</t>
  </si>
  <si>
    <t>Designer Company:</t>
  </si>
  <si>
    <t>No</t>
  </si>
  <si>
    <t>Yes</t>
  </si>
  <si>
    <t>Post-Construction Soil Depth and Quality Standard</t>
  </si>
  <si>
    <t>Will removal of curbing or built-up berms to allow distributed runoff cause additional erosion or safety issues for the transportation facility?</t>
  </si>
  <si>
    <t>Is curbing (treated timber, asphalt, granite, concrete or built-up berms along the shoulder causing erosion at concentrated points along roadway embankments?</t>
  </si>
  <si>
    <t>Is there significant erosion at inlets of existing culverts?</t>
  </si>
  <si>
    <t>Is there rill and gully erosion within the right-of-way?</t>
  </si>
  <si>
    <t>Repairing Erosion</t>
  </si>
  <si>
    <t>Improving Outlet Conditions</t>
  </si>
  <si>
    <t>Can micro-bioretention cells be installed between roadway and sidewalk or within swales and medians where right-of-way width allows?</t>
  </si>
  <si>
    <t>Have retrofits of roadside swales and medians been designed in accordance with Sections 5.7.4 of the VTrans Hydraulics Manual (2015, or most recent edition) or the Vermont Better Roads Manual (2009, or most recent edition).</t>
  </si>
  <si>
    <t>Based on result of analysis, are existing roadside swales and medians protected against erosive velocities?</t>
  </si>
  <si>
    <t>Have velocities and freeboard in existing roadside swales and medians been determined?</t>
  </si>
  <si>
    <t>Improving Roadside Swales and Medians</t>
  </si>
  <si>
    <t>Providing Water Quality Treatment and Peak Flow Mitigation</t>
  </si>
  <si>
    <t>Reference</t>
  </si>
  <si>
    <t>Directions</t>
  </si>
  <si>
    <t>Response</t>
  </si>
  <si>
    <t>N/A</t>
  </si>
  <si>
    <t>Discharge Point:</t>
  </si>
  <si>
    <t>Redevelopment - Major Maintenance (6.1.1)</t>
  </si>
  <si>
    <t>Justification</t>
  </si>
  <si>
    <t>If answer to 6 is no, can site balancing be achieved downstream and outside of the project limits and within the same watershed as the discharge point?</t>
  </si>
  <si>
    <t>If answer to 5 is no, can site balancing be achieved upstream and outside of the project limits and within the same watershed as the discharge point?</t>
  </si>
  <si>
    <t>If answer to 4 is no, can site balancing be achieved within the project limits and discharging to the same receiving water via a different discharge point?</t>
  </si>
  <si>
    <t>Can existing impervious area be treated within the project limits and within the drainage area flowing to the discharge point?</t>
  </si>
  <si>
    <t>Will site balancing be required to achieve WQv treatment standard?</t>
  </si>
  <si>
    <t>Site Balancing</t>
  </si>
  <si>
    <t>Will WQv within each receiving water be treated via acceptable STP's designed in accordance with Subchapter 4.0 of the VSMM?</t>
  </si>
  <si>
    <t>Applicable Standards</t>
  </si>
  <si>
    <t>Redevelopment with Expansion (6.1.2)</t>
  </si>
  <si>
    <t>Fill in areas indicated in blue boxes below:</t>
  </si>
  <si>
    <t>Answer "Yes" or "No" using radio button.</t>
  </si>
  <si>
    <t>Will existing swale, median, or pipe outlets be retrofitted with splash pads, energy dissipators,  or plunge pools?</t>
  </si>
  <si>
    <t>Will existing swale, median, or pipe outlets be retrofitted with a level spreader to distribute flow, particularly during smaller storms?</t>
  </si>
  <si>
    <t>Is there potential for significant erosion at inlets of existing culverts?</t>
  </si>
  <si>
    <t>Net Expanded Impervious Area (from Project Classification Tool):</t>
  </si>
  <si>
    <r>
      <rPr>
        <b/>
        <sz val="10"/>
        <rFont val="Palatino Linotype"/>
        <family val="1"/>
      </rPr>
      <t>Note:</t>
    </r>
    <r>
      <rPr>
        <sz val="10"/>
        <rFont val="Palatino Linotype"/>
        <family val="1"/>
      </rPr>
      <t xml:space="preserve">  This worksheet is intended to provide designers guidance for preparing designs and application materials that meet the intent of Section 6.1.1.  While completion of this worksheet is a permit application requirement, it does not guarantee full compliance with the requirements of Section 6.1.1.  The designer is ultimately responsible for preparing a design that  meets the requirements included in Section 6.1.1.</t>
    </r>
  </si>
  <si>
    <t>Pre-Developed Impervious Surface within Site Limits:</t>
  </si>
  <si>
    <t>Reconstructed Impervious Surface within Site Limits:</t>
  </si>
  <si>
    <t>Existing Impervious Surface to remain within Site Limits:</t>
  </si>
  <si>
    <t>Are there existing roadside swales or depressed medians that capture or convey stormwater?</t>
  </si>
  <si>
    <t>Is there evidence of erosion in roadside swales or medians as determined through visual inspection?</t>
  </si>
  <si>
    <t>Will removal of curbing or built-up berms to allow distributed runoff cause additional erosion or safety issues?</t>
  </si>
  <si>
    <t>Are requirements in Section 6.3.1 included in the plans or specifications?</t>
  </si>
  <si>
    <t>Step 1: Is the project a "public transportation project" as defined in the Vermont Stormwater Management Manual?</t>
  </si>
  <si>
    <t>Total Resulting Impervious Surface within Site Limits:</t>
  </si>
  <si>
    <t>Net Increase in Impervious Surface:</t>
  </si>
  <si>
    <t>Step 2: Will the project result in a net increase in impervious surface?</t>
  </si>
  <si>
    <t>Based on results of analysis, do existing roadside swales and medians provide a minimum of 6" of freeboard for the 10-year storm?</t>
  </si>
  <si>
    <t>Are retrofits to existing swales or medians necessary to provide a minimum of 6" of freeboard for the 10-year storm?</t>
  </si>
  <si>
    <r>
      <t>Instructions for Use:  Input responses into cells filled blue</t>
    </r>
    <r>
      <rPr>
        <sz val="10"/>
        <rFont val="Palatino Linotype"/>
        <family val="1"/>
      </rPr>
      <t>.  Instructions will appear in yellow box based on answers to questions.  Complete instructions that appear in yellow box.</t>
    </r>
  </si>
  <si>
    <t>Can STPs and other measures be designed to disconnect, capture and infiltrate, or evapotranspire runoff from impervious areas?</t>
  </si>
  <si>
    <t>Will disturbed areas be restored to meet the Post-Construction Soil Depth and Quality Standard, and to preserve permeable (HSG A and B) soils during site construction and restoration activites?</t>
  </si>
  <si>
    <r>
      <rPr>
        <b/>
        <sz val="10"/>
        <rFont val="Palatino Linotype"/>
        <family val="1"/>
      </rPr>
      <t>When to use this Worksheet:</t>
    </r>
    <r>
      <rPr>
        <sz val="10"/>
        <rFont val="Palatino Linotype"/>
        <family val="1"/>
      </rPr>
      <t xml:space="preserve">  This worksheet is to be used for Public Transportation Projects only as defined in Subchapter 6.0 in the manual.  Before completing this worksheet, complete the Public Transportation Project Classification Tool to determine if this worksheet needs to be completed.  </t>
    </r>
    <r>
      <rPr>
        <b/>
        <sz val="10"/>
        <rFont val="Palatino Linotype"/>
        <family val="1"/>
      </rPr>
      <t>A worksheet must be completed for each discharge point that will be regulated under the permit.</t>
    </r>
  </si>
  <si>
    <r>
      <rPr>
        <b/>
        <sz val="10"/>
        <rFont val="Palatino Linotype"/>
        <family val="1"/>
      </rPr>
      <t>When to use this Worksheet:</t>
    </r>
    <r>
      <rPr>
        <sz val="10"/>
        <rFont val="Palatino Linotype"/>
        <family val="1"/>
      </rPr>
      <t xml:space="preserve">  This worksheet is to be used for Public Transportation Projects only as defined in Subchapter 6.0 in the manual.  Before completing this worksheet, complete the Public Transportation Project Classification Tool to determine if this worksheet needs to be completed.  </t>
    </r>
    <r>
      <rPr>
        <b/>
        <sz val="10"/>
        <rFont val="Palatino Linotype"/>
        <family val="1"/>
      </rPr>
      <t>Only one worksheet needs to be completed for the entire project.  List all discharge points above.</t>
    </r>
  </si>
  <si>
    <t>“Public transportation project” means a state highway project, town highway project, or other public road project; or a linear public transportation project, such as a trail, bicycle path, or sidewalk project.  New roadways in undeveloped rights-of-way or transportation related site development projects such as park-and-ride lots, maintenance facilities, or hangar facilities are not considered a "public transportation project" and are subject to the full suite of stormwater treatment standards in Subchapter 2.0.</t>
  </si>
  <si>
    <t>Is the impervious area to be treated via site balancing under ownership or control of the applicant?</t>
  </si>
  <si>
    <t>Version: 5/20/2020</t>
  </si>
  <si>
    <t>Discharge Point(s):</t>
  </si>
  <si>
    <r>
      <rPr>
        <b/>
        <sz val="10"/>
        <rFont val="Palatino Linotype"/>
        <family val="1"/>
      </rPr>
      <t xml:space="preserve">Instructions for Use:  </t>
    </r>
    <r>
      <rPr>
        <sz val="10"/>
        <rFont val="Palatino Linotype"/>
        <family val="1"/>
      </rPr>
      <t>Use drop down menus in "Response" column to indicate response to each question and follow directions when prompted in the "Directions" column.  If "Directions" column requires a justification, provide justification in the "Justification" column.  List references where required information can be found in the permit application in the "References" column.  Complete one worksheet per regulated discharge point.  Designer only needs to input answers or references in cells that are filled blue.  All other cells (filled yellow or grey) do not require designer input, and are either calculated cells or provide instruction to the designer.</t>
    </r>
  </si>
  <si>
    <t>Total</t>
  </si>
  <si>
    <t>Impervious</t>
  </si>
  <si>
    <t>New</t>
  </si>
  <si>
    <t>Existing</t>
  </si>
  <si>
    <t>Previously Authorized</t>
  </si>
  <si>
    <t>Site Area</t>
  </si>
  <si>
    <t>Latitude</t>
  </si>
  <si>
    <t>Longitude</t>
  </si>
  <si>
    <t>Receiving Water</t>
  </si>
  <si>
    <t>SN2</t>
  </si>
  <si>
    <t>SN3</t>
  </si>
  <si>
    <t>SN4</t>
  </si>
  <si>
    <t>SN5</t>
  </si>
  <si>
    <t>Redeveloped/Reconstructed</t>
  </si>
  <si>
    <t>SN6</t>
  </si>
  <si>
    <t>SN7</t>
  </si>
  <si>
    <t>SN8</t>
  </si>
  <si>
    <t>SN9</t>
  </si>
  <si>
    <t>SN10</t>
  </si>
  <si>
    <t>SN11</t>
  </si>
  <si>
    <t>SN12</t>
  </si>
  <si>
    <t>SN13</t>
  </si>
  <si>
    <t>SN14</t>
  </si>
  <si>
    <t>SN15</t>
  </si>
  <si>
    <t>Site Summary</t>
  </si>
  <si>
    <t>SN1</t>
  </si>
  <si>
    <t>Fill out the blue cells in this table with the impervious, site area, and location in formation for each discharge point. Yellow cells are calculated by the worksheet and should not be filled in by the designer.</t>
  </si>
  <si>
    <t>Will net increase in impervious surface exceed 1 acre discharging to this receving water?</t>
  </si>
  <si>
    <r>
      <rPr>
        <b/>
        <sz val="10"/>
        <rFont val="Palatino Linotype"/>
        <family val="1"/>
      </rPr>
      <t>Note:</t>
    </r>
    <r>
      <rPr>
        <sz val="10"/>
        <rFont val="Palatino Linotype"/>
        <family val="1"/>
      </rPr>
      <t xml:space="preserve">  This worksheet is intended to provide designers guidance for preparing designs and application materials that meet the intent of Section 6.1.2.  While of this worksheet is a permit application requirement, it does not guarantee full compliance with the requirements of Section 6.1.2.  The designer is ultimately responsible for preparing a design that meets the requirements included in Section 6.1.2.</t>
    </r>
  </si>
  <si>
    <r>
      <rPr>
        <b/>
        <sz val="10"/>
        <rFont val="Palatino Linotype"/>
        <family val="1"/>
      </rPr>
      <t xml:space="preserve">Instructions for Use:  </t>
    </r>
    <r>
      <rPr>
        <sz val="10"/>
        <rFont val="Palatino Linotype"/>
        <family val="1"/>
      </rPr>
      <t>Use drop down menus in "Response" column to indicate response to each question and follow directions when prompted in the "Directions" column.  If "Directions" column requires a justification, provide justification in the "Justifications" column.  List references where required information can be found in the permit application in the "References" column.  Complete one worksheet per regulated discharge point.  Designer only needs to input answers or references in cells that are filled blue.  All other cells (filled yellow or grey) do not require designer input, and are either calculated cells or provide instruction to the designer.</t>
    </r>
  </si>
  <si>
    <r>
      <rPr>
        <b/>
        <sz val="10"/>
        <rFont val="Palatino Linotype"/>
        <family val="1"/>
      </rPr>
      <t>When to use this Tool:</t>
    </r>
    <r>
      <rPr>
        <sz val="10"/>
        <rFont val="Palatino Linotype"/>
        <family val="1"/>
      </rPr>
      <t xml:space="preserve">  This tool is to be used for Public Transportation Projects only as defined in the 2017 Vermont Stormwater Management Manual (VSMM).  Complete this tool to determine the type of public transportation project.  After completion of this tool, complete the appropriate Design Worksheet(s) as instructed. This workbook shall not be used for new construction projects as defined in Section 6.1.3 of the manual; rather, the Standards Compliance Workbook must be used. </t>
    </r>
  </si>
  <si>
    <t>Step 3: Fill out the 'Site Summary' on the following tab.</t>
  </si>
  <si>
    <t>Expanded Impervious Surface within Site Limits:</t>
  </si>
  <si>
    <r>
      <rPr>
        <b/>
        <sz val="10"/>
        <rFont val="Palatino Linotype"/>
        <family val="1"/>
      </rPr>
      <t>When to use this Worksheet:</t>
    </r>
    <r>
      <rPr>
        <sz val="10"/>
        <rFont val="Palatino Linotype"/>
        <family val="1"/>
      </rPr>
      <t xml:space="preserve">  This worksheet is to be used for Public Transportation Projects only as defined in Subchapter 6.0 in the manual.  Before completing this worksheet, complete the Public Transportation Project Classification Tool to determine if this worksheet needs to be completed.  </t>
    </r>
    <r>
      <rPr>
        <b/>
        <sz val="10"/>
        <rFont val="Palatino Linotype"/>
        <family val="1"/>
      </rPr>
      <t>A worksheet must be completed for each discharge point that will be regulated under the permit.</t>
    </r>
    <r>
      <rPr>
        <sz val="10"/>
        <rFont val="Palatino Linotype"/>
        <family val="1"/>
      </rPr>
      <t xml:space="preserve"> To make additional copies of this tab, right click on the tab name and select "Move or Copy". Check "Create a copy" in the dialog box that pops up, and change the tab name to reflect the discharge point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</si>
</sst>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1" x14ac:knownFonts="1">
    <font>
      <sz val="11"/>
      <color theme="1"/>
      <name val="Calibri"/>
      <family val="2"/>
      <scheme val="minor"/>
    </font>
    <font>
      <sz val="12"/>
      <color theme="1"/>
      <name val="Calibri"/>
      <family val="2"/>
      <scheme val="minor"/>
    </font>
    <font>
      <b/>
      <sz val="12"/>
      <color theme="1"/>
      <name val="Calibri"/>
      <family val="2"/>
      <scheme val="minor"/>
    </font>
    <font>
      <sz val="8"/>
      <color rgb="FF000000"/>
      <name val="Segoe UI"/>
      <family val="2"/>
    </font>
    <font>
      <b/>
      <sz val="14"/>
      <color theme="1"/>
      <name val="Calibri"/>
      <family val="2"/>
      <scheme val="minor"/>
    </font>
    <font>
      <b/>
      <sz val="16"/>
      <color theme="1"/>
      <name val="Calibri"/>
      <family val="2"/>
      <scheme val="minor"/>
    </font>
    <font>
      <i/>
      <sz val="11"/>
      <color theme="1"/>
      <name val="Calibri"/>
      <family val="2"/>
      <scheme val="minor"/>
    </font>
    <font>
      <b/>
      <i/>
      <sz val="8"/>
      <color theme="0"/>
      <name val="Calibri"/>
      <family val="2"/>
      <scheme val="minor"/>
    </font>
    <font>
      <b/>
      <i/>
      <sz val="8"/>
      <color theme="1"/>
      <name val="Calibri"/>
      <family val="2"/>
      <scheme val="minor"/>
    </font>
    <font>
      <b/>
      <sz val="16"/>
      <name val="Calibri"/>
      <family val="2"/>
      <scheme val="minor"/>
    </font>
    <font>
      <sz val="16"/>
      <name val="Calibri"/>
      <family val="2"/>
      <scheme val="minor"/>
    </font>
    <font>
      <b/>
      <sz val="11"/>
      <name val="Calibri"/>
      <family val="2"/>
      <scheme val="minor"/>
    </font>
    <font>
      <sz val="11"/>
      <name val="Calibri"/>
      <family val="2"/>
      <scheme val="minor"/>
    </font>
    <font>
      <sz val="12"/>
      <name val="Calibri"/>
      <family val="2"/>
      <scheme val="minor"/>
    </font>
    <font>
      <sz val="10"/>
      <name val="Palatino Linotype"/>
      <family val="1"/>
    </font>
    <font>
      <b/>
      <sz val="10"/>
      <name val="Palatino Linotype"/>
      <family val="1"/>
    </font>
    <font>
      <sz val="12"/>
      <name val="Palatino Linotype"/>
      <family val="1"/>
    </font>
    <font>
      <b/>
      <sz val="10"/>
      <color theme="0"/>
      <name val="Palatino Linotype"/>
      <family val="1"/>
    </font>
    <font>
      <sz val="12"/>
      <color theme="0"/>
      <name val="Palatino Linotype"/>
      <family val="1"/>
    </font>
    <font>
      <b/>
      <sz val="11"/>
      <name val="Palatino Linotype"/>
      <family val="1"/>
    </font>
    <font>
      <sz val="14"/>
      <name val="Palatino Linotype"/>
      <family val="1"/>
    </font>
    <font>
      <sz val="10"/>
      <color theme="0"/>
      <name val="Palatino Linotype"/>
      <family val="1"/>
    </font>
    <font>
      <i/>
      <sz val="10"/>
      <name val="Palatino Linotype"/>
      <family val="1"/>
    </font>
    <font>
      <sz val="18"/>
      <name val="Palatino Linotype"/>
      <family val="1"/>
    </font>
    <font>
      <b/>
      <sz val="18"/>
      <name val="Palatino Linotype"/>
      <family val="1"/>
    </font>
    <font>
      <b/>
      <sz val="14"/>
      <name val="Palatino Linotype"/>
      <family val="1"/>
    </font>
    <font>
      <i/>
      <sz val="12"/>
      <color theme="1"/>
      <name val="Calibri"/>
      <family val="2"/>
      <scheme val="minor"/>
    </font>
    <font>
      <b/>
      <sz val="11"/>
      <color rgb="FF3F3F3F"/>
      <name val="Calibri"/>
      <family val="2"/>
      <scheme val="minor"/>
    </font>
    <font>
      <sz val="9"/>
      <color theme="1"/>
      <name val="Calibri"/>
      <family val="2"/>
      <scheme val="minor"/>
    </font>
    <font>
      <sz val="8"/>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2F2F2"/>
      </patternFill>
    </fill>
    <fill>
      <patternFill patternType="solid">
        <fgColor theme="0" tint="-0.34998626667073579"/>
        <bgColor indexed="64"/>
      </patternFill>
    </fill>
    <fill>
      <patternFill patternType="solid">
        <fgColor theme="4" tint="0.79998168889431442"/>
        <bgColor indexed="64"/>
      </patternFill>
    </fill>
  </fills>
  <borders count="1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27" fillId="5" borderId="14" applyNumberFormat="0" applyAlignment="0" applyProtection="0"/>
  </cellStyleXfs>
  <cellXfs count="163">
    <xf numFmtId="0" fontId="0" fillId="0" borderId="0" xfId="0"/>
    <xf numFmtId="0" fontId="0" fillId="2" borderId="0" xfId="0" applyFill="1"/>
    <xf numFmtId="0" fontId="0" fillId="2" borderId="0" xfId="0" applyFont="1" applyFill="1" applyBorder="1"/>
    <xf numFmtId="0" fontId="0" fillId="2" borderId="0" xfId="0" applyFill="1" applyBorder="1"/>
    <xf numFmtId="0" fontId="5" fillId="2" borderId="0" xfId="0" applyFont="1" applyFill="1"/>
    <xf numFmtId="0" fontId="6" fillId="2" borderId="0" xfId="0" applyFont="1" applyFill="1"/>
    <xf numFmtId="0" fontId="9" fillId="2" borderId="0" xfId="0" applyFont="1" applyFill="1" applyAlignment="1">
      <alignment horizontal="right"/>
    </xf>
    <xf numFmtId="0" fontId="12" fillId="2" borderId="0" xfId="0" applyFont="1" applyFill="1" applyAlignment="1">
      <alignment horizontal="left"/>
    </xf>
    <xf numFmtId="0" fontId="12" fillId="2" borderId="0" xfId="0" applyFont="1" applyFill="1" applyAlignment="1">
      <alignment horizontal="left"/>
    </xf>
    <xf numFmtId="2" fontId="13" fillId="2" borderId="0" xfId="0" applyNumberFormat="1" applyFont="1" applyFill="1" applyBorder="1" applyAlignment="1">
      <alignment horizontal="right" vertical="top" wrapText="1"/>
    </xf>
    <xf numFmtId="0" fontId="16" fillId="0" borderId="0" xfId="0" applyFont="1"/>
    <xf numFmtId="0" fontId="15" fillId="0" borderId="0" xfId="0" applyFont="1"/>
    <xf numFmtId="0" fontId="15" fillId="0" borderId="0" xfId="0" applyFont="1" applyAlignment="1">
      <alignment horizontal="center"/>
    </xf>
    <xf numFmtId="0" fontId="17" fillId="0" borderId="0" xfId="0" applyFont="1"/>
    <xf numFmtId="0" fontId="17" fillId="0" borderId="0" xfId="0" applyFont="1" applyAlignment="1">
      <alignment horizontal="center"/>
    </xf>
    <xf numFmtId="0" fontId="18" fillId="0" borderId="0" xfId="0" applyFont="1"/>
    <xf numFmtId="0" fontId="15" fillId="0" borderId="0" xfId="0" applyFont="1" applyAlignment="1">
      <alignment horizontal="center" vertical="center"/>
    </xf>
    <xf numFmtId="0" fontId="20" fillId="0" borderId="0" xfId="0" applyFont="1"/>
    <xf numFmtId="0" fontId="23" fillId="0" borderId="0" xfId="0" applyFont="1"/>
    <xf numFmtId="0" fontId="12" fillId="2" borderId="0" xfId="0" applyFont="1" applyFill="1" applyAlignment="1">
      <alignment horizontal="left"/>
    </xf>
    <xf numFmtId="0" fontId="14" fillId="2" borderId="0" xfId="0" applyFont="1" applyFill="1" applyBorder="1" applyAlignment="1">
      <alignment horizontal="left" vertical="top" wrapText="1"/>
    </xf>
    <xf numFmtId="0" fontId="15" fillId="3" borderId="6" xfId="0" applyFont="1" applyFill="1" applyBorder="1" applyAlignment="1">
      <alignment horizontal="left" vertical="center" wrapText="1"/>
    </xf>
    <xf numFmtId="2" fontId="14" fillId="3" borderId="0" xfId="0" applyNumberFormat="1" applyFont="1" applyFill="1" applyBorder="1" applyAlignment="1">
      <alignment horizontal="right" vertical="center" wrapText="1"/>
    </xf>
    <xf numFmtId="0" fontId="15" fillId="2" borderId="0" xfId="0" applyFont="1" applyFill="1" applyBorder="1" applyAlignment="1">
      <alignment horizontal="left" vertical="center" wrapText="1"/>
    </xf>
    <xf numFmtId="0" fontId="14" fillId="2" borderId="0" xfId="0" applyFont="1" applyFill="1" applyAlignment="1"/>
    <xf numFmtId="0" fontId="16" fillId="2" borderId="0" xfId="0" applyFont="1" applyFill="1" applyAlignment="1"/>
    <xf numFmtId="0" fontId="16" fillId="2" borderId="0" xfId="0" applyFont="1" applyFill="1"/>
    <xf numFmtId="0" fontId="19" fillId="2" borderId="0" xfId="0" applyFont="1" applyFill="1" applyAlignment="1">
      <alignment horizontal="right"/>
    </xf>
    <xf numFmtId="0" fontId="16" fillId="2" borderId="0" xfId="0" applyFont="1" applyFill="1" applyBorder="1" applyAlignment="1">
      <alignment horizontal="left"/>
    </xf>
    <xf numFmtId="0" fontId="24" fillId="2" borderId="0" xfId="0" applyFont="1" applyFill="1" applyBorder="1" applyAlignment="1">
      <alignment horizontal="center"/>
    </xf>
    <xf numFmtId="0" fontId="14" fillId="2" borderId="0" xfId="0" applyFont="1" applyFill="1"/>
    <xf numFmtId="0" fontId="19" fillId="2" borderId="0" xfId="0" applyFont="1" applyFill="1"/>
    <xf numFmtId="0" fontId="15" fillId="2" borderId="0" xfId="0" applyFont="1" applyFill="1" applyAlignment="1">
      <alignment horizontal="right"/>
    </xf>
    <xf numFmtId="0" fontId="16" fillId="2" borderId="1" xfId="0" applyFont="1" applyFill="1" applyBorder="1" applyAlignment="1"/>
    <xf numFmtId="0" fontId="22" fillId="2" borderId="0" xfId="0" applyFont="1" applyFill="1" applyAlignment="1"/>
    <xf numFmtId="0" fontId="15" fillId="2" borderId="0" xfId="0" applyFont="1" applyFill="1" applyAlignment="1">
      <alignment horizontal="center"/>
    </xf>
    <xf numFmtId="0" fontId="20" fillId="2" borderId="0" xfId="0" applyFont="1" applyFill="1"/>
    <xf numFmtId="0" fontId="15" fillId="2" borderId="0" xfId="0" applyFont="1" applyFill="1" applyAlignment="1">
      <alignment horizontal="center" vertical="center"/>
    </xf>
    <xf numFmtId="0" fontId="14" fillId="2" borderId="0" xfId="0" applyFont="1" applyFill="1" applyBorder="1" applyAlignment="1">
      <alignment horizontal="left" vertical="center"/>
    </xf>
    <xf numFmtId="0" fontId="15" fillId="2" borderId="0" xfId="0" applyFont="1" applyFill="1" applyBorder="1" applyAlignment="1">
      <alignment horizontal="left"/>
    </xf>
    <xf numFmtId="0" fontId="21" fillId="2" borderId="0" xfId="0" applyFont="1" applyFill="1" applyAlignment="1">
      <alignment horizontal="left"/>
    </xf>
    <xf numFmtId="0" fontId="14" fillId="2" borderId="0" xfId="0" applyFont="1" applyFill="1" applyBorder="1" applyAlignment="1">
      <alignment horizontal="left"/>
    </xf>
    <xf numFmtId="1" fontId="14" fillId="2" borderId="0" xfId="0" applyNumberFormat="1" applyFont="1" applyFill="1" applyBorder="1" applyAlignment="1">
      <alignment horizontal="left" vertical="center"/>
    </xf>
    <xf numFmtId="0" fontId="15" fillId="2" borderId="0" xfId="0" applyFont="1" applyFill="1" applyAlignment="1"/>
    <xf numFmtId="0" fontId="14" fillId="2" borderId="0" xfId="0" applyFont="1" applyFill="1" applyBorder="1" applyAlignment="1">
      <alignment horizontal="left" vertical="center" wrapText="1"/>
    </xf>
    <xf numFmtId="2" fontId="13" fillId="3" borderId="0" xfId="0" applyNumberFormat="1" applyFont="1" applyFill="1" applyBorder="1" applyAlignment="1">
      <alignment horizontal="right" vertical="top" wrapText="1"/>
    </xf>
    <xf numFmtId="0" fontId="15" fillId="4" borderId="10" xfId="0" applyFont="1" applyFill="1" applyBorder="1" applyAlignment="1">
      <alignment horizontal="center"/>
    </xf>
    <xf numFmtId="0" fontId="15" fillId="4" borderId="6" xfId="0" applyFont="1" applyFill="1" applyBorder="1" applyAlignment="1">
      <alignment horizontal="center"/>
    </xf>
    <xf numFmtId="0" fontId="13" fillId="2" borderId="5"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0" fillId="2" borderId="1" xfId="0" applyFill="1" applyBorder="1"/>
    <xf numFmtId="0" fontId="0" fillId="2" borderId="12" xfId="0" applyFill="1" applyBorder="1"/>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0" fontId="0" fillId="0" borderId="0" xfId="0" applyBorder="1"/>
    <xf numFmtId="0" fontId="0" fillId="2" borderId="3" xfId="0" applyFill="1" applyBorder="1"/>
    <xf numFmtId="0" fontId="26" fillId="2" borderId="2" xfId="0" applyFont="1" applyFill="1" applyBorder="1"/>
    <xf numFmtId="0" fontId="4" fillId="2" borderId="0" xfId="0" applyFont="1" applyFill="1" applyBorder="1"/>
    <xf numFmtId="0" fontId="2" fillId="2" borderId="2" xfId="0" applyFont="1" applyFill="1" applyBorder="1"/>
    <xf numFmtId="0" fontId="7" fillId="2" borderId="4" xfId="0" applyFont="1" applyFill="1" applyBorder="1"/>
    <xf numFmtId="0" fontId="8" fillId="2" borderId="5" xfId="0" applyFont="1" applyFill="1" applyBorder="1"/>
    <xf numFmtId="0" fontId="0" fillId="2" borderId="5" xfId="0" applyFill="1" applyBorder="1"/>
    <xf numFmtId="0" fontId="0" fillId="2" borderId="13" xfId="0" applyFill="1" applyBorder="1"/>
    <xf numFmtId="0" fontId="14"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20" fillId="2" borderId="0" xfId="0" applyFont="1" applyFill="1" applyBorder="1"/>
    <xf numFmtId="0" fontId="23" fillId="2" borderId="0" xfId="0" applyFont="1" applyFill="1"/>
    <xf numFmtId="0" fontId="16" fillId="6" borderId="6" xfId="0" applyFont="1" applyFill="1" applyBorder="1"/>
    <xf numFmtId="0" fontId="16" fillId="6" borderId="6" xfId="0" applyFont="1" applyFill="1" applyBorder="1" applyAlignment="1">
      <alignment vertical="top"/>
    </xf>
    <xf numFmtId="0" fontId="0" fillId="0" borderId="0" xfId="0" applyAlignment="1">
      <alignment horizontal="center"/>
    </xf>
    <xf numFmtId="0" fontId="0" fillId="0" borderId="4" xfId="0" applyBorder="1"/>
    <xf numFmtId="0" fontId="0" fillId="0" borderId="13" xfId="0" applyBorder="1"/>
    <xf numFmtId="0" fontId="0" fillId="4" borderId="6" xfId="0" applyFill="1" applyBorder="1" applyAlignment="1">
      <alignment horizontal="right"/>
    </xf>
    <xf numFmtId="0" fontId="0" fillId="4" borderId="6" xfId="0" applyFill="1" applyBorder="1" applyAlignment="1">
      <alignment horizontal="center" wrapText="1"/>
    </xf>
    <xf numFmtId="2" fontId="12" fillId="3" borderId="6" xfId="1" applyNumberFormat="1" applyFont="1" applyFill="1" applyBorder="1" applyAlignment="1">
      <alignment horizontal="center" wrapText="1"/>
    </xf>
    <xf numFmtId="0" fontId="0" fillId="0" borderId="1" xfId="0" applyBorder="1"/>
    <xf numFmtId="0" fontId="26" fillId="2" borderId="2" xfId="0" applyFont="1" applyFill="1" applyBorder="1" applyAlignment="1">
      <alignment horizontal="left" vertical="top" wrapText="1"/>
    </xf>
    <xf numFmtId="0" fontId="26" fillId="2" borderId="0" xfId="0" applyFont="1" applyFill="1" applyBorder="1" applyAlignment="1">
      <alignment horizontal="left" vertical="top" wrapText="1"/>
    </xf>
    <xf numFmtId="0" fontId="11" fillId="2" borderId="0" xfId="0" applyFont="1" applyFill="1" applyAlignment="1"/>
    <xf numFmtId="0" fontId="12" fillId="7" borderId="9" xfId="0" quotePrefix="1" applyFont="1" applyFill="1" applyBorder="1" applyAlignment="1" applyProtection="1">
      <alignment horizontal="left"/>
      <protection locked="0"/>
    </xf>
    <xf numFmtId="0" fontId="12" fillId="7" borderId="8" xfId="0" applyFont="1" applyFill="1" applyBorder="1" applyAlignment="1">
      <alignment horizontal="left"/>
    </xf>
    <xf numFmtId="0" fontId="12" fillId="7" borderId="7" xfId="0" applyFont="1" applyFill="1" applyBorder="1" applyAlignment="1">
      <alignment horizontal="left"/>
    </xf>
    <xf numFmtId="0" fontId="12" fillId="7" borderId="9" xfId="0" applyFont="1" applyFill="1" applyBorder="1" applyAlignment="1" applyProtection="1">
      <alignment horizontal="left"/>
      <protection locked="0"/>
    </xf>
    <xf numFmtId="0" fontId="0" fillId="7" borderId="0" xfId="0" applyFill="1" applyBorder="1"/>
    <xf numFmtId="2" fontId="13" fillId="7" borderId="0" xfId="0" applyNumberFormat="1" applyFont="1" applyFill="1" applyBorder="1" applyAlignment="1" applyProtection="1">
      <alignment horizontal="right" vertical="top" wrapText="1"/>
      <protection locked="0"/>
    </xf>
    <xf numFmtId="2" fontId="13" fillId="7" borderId="5" xfId="0" applyNumberFormat="1" applyFont="1" applyFill="1" applyBorder="1" applyAlignment="1" applyProtection="1">
      <alignment horizontal="right" vertical="top" wrapText="1"/>
      <protection locked="0"/>
    </xf>
    <xf numFmtId="0" fontId="10" fillId="2" borderId="0" xfId="0" applyFont="1" applyFill="1" applyAlignment="1">
      <alignment horizontal="right"/>
    </xf>
    <xf numFmtId="0" fontId="14" fillId="0"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2" fillId="2" borderId="11"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0" fontId="26" fillId="2" borderId="2" xfId="0" applyFont="1" applyFill="1" applyBorder="1" applyAlignment="1">
      <alignment horizontal="left" vertical="top" wrapText="1"/>
    </xf>
    <xf numFmtId="0" fontId="26" fillId="2"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0" xfId="0" applyFont="1" applyFill="1" applyBorder="1" applyAlignment="1">
      <alignment horizontal="left" vertical="top" wrapText="1"/>
    </xf>
    <xf numFmtId="0" fontId="0" fillId="4" borderId="6" xfId="0" applyFill="1" applyBorder="1" applyAlignment="1">
      <alignment horizontal="center" vertical="center"/>
    </xf>
    <xf numFmtId="0" fontId="0" fillId="4" borderId="6" xfId="0" applyFill="1" applyBorder="1" applyAlignment="1">
      <alignment horizontal="center" wrapText="1"/>
    </xf>
    <xf numFmtId="0" fontId="19" fillId="4" borderId="6" xfId="0" applyFont="1" applyFill="1" applyBorder="1" applyAlignment="1">
      <alignment horizontal="left" vertical="center" wrapText="1"/>
    </xf>
    <xf numFmtId="0" fontId="19" fillId="4" borderId="6" xfId="0" applyFont="1" applyFill="1" applyBorder="1" applyAlignment="1">
      <alignment horizontal="left" vertical="center"/>
    </xf>
    <xf numFmtId="0" fontId="15" fillId="2" borderId="0" xfId="0" applyFont="1" applyFill="1" applyBorder="1" applyAlignment="1">
      <alignment horizontal="right" vertical="center" wrapText="1"/>
    </xf>
    <xf numFmtId="0" fontId="15" fillId="3"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0" borderId="6" xfId="0" applyFont="1" applyBorder="1" applyAlignment="1">
      <alignment horizontal="left" vertical="center" wrapText="1"/>
    </xf>
    <xf numFmtId="0" fontId="16" fillId="0" borderId="6" xfId="0" applyFont="1" applyBorder="1" applyAlignment="1">
      <alignment horizontal="left" vertical="center" wrapText="1"/>
    </xf>
    <xf numFmtId="0" fontId="14" fillId="3" borderId="6" xfId="0" applyFont="1" applyFill="1" applyBorder="1" applyAlignment="1">
      <alignment horizontal="left"/>
    </xf>
    <xf numFmtId="0" fontId="16" fillId="3" borderId="6" xfId="0" applyFont="1" applyFill="1" applyBorder="1" applyAlignment="1">
      <alignment horizontal="left"/>
    </xf>
    <xf numFmtId="0" fontId="24" fillId="2" borderId="1" xfId="0" applyFont="1" applyFill="1" applyBorder="1" applyAlignment="1">
      <alignment horizontal="center"/>
    </xf>
    <xf numFmtId="0" fontId="25" fillId="2" borderId="0"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19" fillId="0" borderId="0" xfId="0" applyFont="1" applyBorder="1" applyAlignment="1"/>
    <xf numFmtId="0" fontId="16" fillId="0" borderId="0" xfId="0" applyFont="1" applyBorder="1" applyAlignment="1"/>
    <xf numFmtId="0" fontId="16" fillId="0" borderId="3" xfId="0" applyFont="1" applyBorder="1" applyAlignment="1"/>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15" fillId="3" borderId="6" xfId="0" applyFont="1" applyFill="1" applyBorder="1" applyAlignment="1">
      <alignment horizontal="left"/>
    </xf>
    <xf numFmtId="0" fontId="15" fillId="2"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0" fillId="2" borderId="3" xfId="0" applyFill="1" applyBorder="1" applyAlignment="1">
      <alignment vertical="top"/>
    </xf>
    <xf numFmtId="0" fontId="0" fillId="4" borderId="7" xfId="0" applyFill="1" applyBorder="1" applyAlignment="1">
      <alignment horizontal="center" vertical="top"/>
    </xf>
    <xf numFmtId="0" fontId="0" fillId="4" borderId="15" xfId="0" applyFill="1" applyBorder="1" applyAlignment="1">
      <alignment horizontal="center" vertical="top"/>
    </xf>
    <xf numFmtId="0" fontId="0" fillId="4" borderId="16" xfId="0" applyFill="1" applyBorder="1" applyAlignment="1">
      <alignment horizontal="center" vertical="top"/>
    </xf>
    <xf numFmtId="0" fontId="0" fillId="2" borderId="4" xfId="0" applyFill="1" applyBorder="1" applyAlignment="1">
      <alignment vertical="top"/>
    </xf>
    <xf numFmtId="0" fontId="0" fillId="2" borderId="5" xfId="0" applyFill="1" applyBorder="1" applyAlignment="1">
      <alignment horizontal="center" vertical="top" wrapText="1"/>
    </xf>
    <xf numFmtId="0" fontId="0" fillId="2" borderId="0" xfId="0" applyFill="1" applyBorder="1" applyAlignment="1">
      <alignment vertical="top"/>
    </xf>
    <xf numFmtId="0" fontId="0" fillId="0" borderId="0" xfId="0" applyAlignment="1">
      <alignment vertical="top"/>
    </xf>
    <xf numFmtId="0" fontId="6" fillId="2" borderId="0" xfId="0" applyFont="1" applyFill="1" applyAlignment="1">
      <alignment vertical="top" wrapText="1"/>
    </xf>
    <xf numFmtId="0" fontId="19" fillId="4" borderId="1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2" xfId="0" applyFont="1" applyFill="1" applyBorder="1" applyAlignment="1">
      <alignment horizontal="left" vertical="center"/>
    </xf>
    <xf numFmtId="0" fontId="19" fillId="4" borderId="0" xfId="0" applyFont="1" applyFill="1" applyBorder="1" applyAlignment="1">
      <alignment horizontal="left" vertical="center"/>
    </xf>
    <xf numFmtId="0" fontId="14" fillId="7" borderId="9" xfId="0" applyFont="1" applyFill="1" applyBorder="1" applyAlignment="1" applyProtection="1">
      <alignment horizontal="left"/>
      <protection locked="0"/>
    </xf>
    <xf numFmtId="0" fontId="15" fillId="7" borderId="6" xfId="0" applyFont="1" applyFill="1" applyBorder="1" applyAlignment="1" applyProtection="1">
      <alignment vertical="center"/>
      <protection locked="0"/>
    </xf>
    <xf numFmtId="0" fontId="16" fillId="7" borderId="6" xfId="0" applyFont="1" applyFill="1" applyBorder="1"/>
    <xf numFmtId="0" fontId="15" fillId="7" borderId="6" xfId="0" applyFont="1" applyFill="1" applyBorder="1" applyAlignment="1" applyProtection="1">
      <alignment horizontal="center" vertical="center"/>
      <protection locked="0"/>
    </xf>
    <xf numFmtId="0" fontId="16" fillId="7" borderId="6" xfId="0" applyFont="1" applyFill="1" applyBorder="1" applyAlignment="1">
      <alignment vertical="top"/>
    </xf>
    <xf numFmtId="0" fontId="30" fillId="0" borderId="6" xfId="0" applyFont="1" applyBorder="1" applyAlignment="1" applyProtection="1">
      <alignment horizontal="center"/>
      <protection locked="0"/>
    </xf>
    <xf numFmtId="2" fontId="12" fillId="7" borderId="6" xfId="1" applyNumberFormat="1" applyFont="1" applyFill="1" applyBorder="1" applyAlignment="1">
      <alignment horizontal="center"/>
    </xf>
    <xf numFmtId="2" fontId="12" fillId="3" borderId="6" xfId="1" applyNumberFormat="1" applyFont="1" applyFill="1" applyBorder="1" applyAlignment="1">
      <alignment horizontal="center"/>
    </xf>
    <xf numFmtId="164" fontId="0" fillId="7" borderId="6" xfId="0" applyNumberFormat="1" applyFont="1" applyFill="1" applyBorder="1" applyAlignment="1">
      <alignment horizontal="center"/>
    </xf>
    <xf numFmtId="164" fontId="12" fillId="7" borderId="6" xfId="1" applyNumberFormat="1" applyFont="1" applyFill="1" applyBorder="1" applyAlignment="1">
      <alignment horizontal="center"/>
    </xf>
    <xf numFmtId="0" fontId="28" fillId="7" borderId="6" xfId="0" applyFont="1" applyFill="1" applyBorder="1" applyAlignment="1">
      <alignment horizontal="left" wrapText="1"/>
    </xf>
    <xf numFmtId="0" fontId="30" fillId="0" borderId="6" xfId="0" applyFont="1" applyBorder="1" applyAlignment="1">
      <alignment horizontal="center"/>
    </xf>
    <xf numFmtId="0" fontId="0" fillId="7" borderId="6" xfId="0" applyFill="1" applyBorder="1"/>
    <xf numFmtId="0" fontId="16" fillId="7" borderId="7" xfId="0" applyFont="1" applyFill="1" applyBorder="1" applyAlignment="1" applyProtection="1">
      <alignment horizontal="left"/>
      <protection locked="0"/>
    </xf>
    <xf numFmtId="0" fontId="14" fillId="7" borderId="9" xfId="0" quotePrefix="1" applyFont="1" applyFill="1" applyBorder="1" applyAlignment="1" applyProtection="1">
      <alignment horizontal="left"/>
      <protection locked="0"/>
    </xf>
    <xf numFmtId="0" fontId="2" fillId="0" borderId="11" xfId="0" applyFont="1" applyBorder="1"/>
    <xf numFmtId="0" fontId="0" fillId="0" borderId="12" xfId="0" applyBorder="1"/>
    <xf numFmtId="0" fontId="0" fillId="0" borderId="5" xfId="0" applyBorder="1"/>
    <xf numFmtId="0" fontId="0" fillId="4" borderId="6" xfId="0" applyFont="1" applyFill="1" applyBorder="1" applyAlignment="1">
      <alignment horizontal="center" wrapText="1"/>
    </xf>
  </cellXfs>
  <cellStyles count="2">
    <cellStyle name="Normal" xfId="0" builtinId="0"/>
    <cellStyle name="Output" xfId="1" builtinId="21"/>
  </cellStyles>
  <dxfs count="82">
    <dxf>
      <font>
        <color theme="7" tint="0.79998168889431442"/>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7" tint="0.79998168889431442"/>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7" tint="0.79998168889431442"/>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353657</xdr:colOff>
          <xdr:row>9</xdr:row>
          <xdr:rowOff>70695</xdr:rowOff>
        </xdr:from>
        <xdr:to>
          <xdr:col>9</xdr:col>
          <xdr:colOff>108154</xdr:colOff>
          <xdr:row>11</xdr:row>
          <xdr:rowOff>99221</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8097482" y="2385270"/>
              <a:ext cx="1697597" cy="428576"/>
              <a:chOff x="5937797" y="632193"/>
              <a:chExt cx="1253106" cy="232913"/>
            </a:xfrm>
          </xdr:grpSpPr>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5937797" y="636506"/>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6634643" y="632193"/>
                <a:ext cx="5562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2"/>
  <sheetViews>
    <sheetView topLeftCell="A10" zoomScaleNormal="100" workbookViewId="0">
      <selection activeCell="D22" sqref="D22"/>
    </sheetView>
  </sheetViews>
  <sheetFormatPr defaultRowHeight="15" x14ac:dyDescent="0.25"/>
  <cols>
    <col min="1" max="1" width="18.42578125" customWidth="1"/>
    <col min="2" max="2" width="16.28515625" customWidth="1"/>
    <col min="3" max="3" width="18.28515625" customWidth="1"/>
    <col min="4" max="6" width="16.28515625" customWidth="1"/>
    <col min="7" max="7" width="14.28515625" customWidth="1"/>
    <col min="8" max="9" width="14.5703125" customWidth="1"/>
    <col min="10" max="10" width="16.42578125" customWidth="1"/>
  </cols>
  <sheetData>
    <row r="1" spans="1:10" ht="21" x14ac:dyDescent="0.35">
      <c r="A1" s="4" t="s">
        <v>0</v>
      </c>
      <c r="B1" s="1"/>
      <c r="C1" s="1"/>
      <c r="D1" s="1"/>
      <c r="E1" s="6"/>
      <c r="F1" s="89"/>
      <c r="G1" s="89"/>
      <c r="H1" s="89"/>
      <c r="I1" s="89"/>
      <c r="J1" s="89"/>
    </row>
    <row r="2" spans="1:10" x14ac:dyDescent="0.25">
      <c r="A2" s="81" t="s">
        <v>2</v>
      </c>
      <c r="B2" s="82"/>
      <c r="C2" s="83"/>
      <c r="D2" s="84"/>
      <c r="E2" s="1"/>
      <c r="F2" s="19"/>
      <c r="G2" s="19"/>
      <c r="H2" s="19"/>
      <c r="I2" s="19"/>
      <c r="J2" s="19"/>
    </row>
    <row r="3" spans="1:10" x14ac:dyDescent="0.25">
      <c r="A3" s="81" t="s">
        <v>3</v>
      </c>
      <c r="B3" s="85"/>
      <c r="C3" s="83"/>
      <c r="D3" s="84"/>
      <c r="E3" s="1"/>
      <c r="F3" s="19"/>
      <c r="G3" s="19"/>
      <c r="H3" s="19"/>
      <c r="I3" s="19"/>
      <c r="J3" s="19"/>
    </row>
    <row r="4" spans="1:10" x14ac:dyDescent="0.25">
      <c r="A4" s="81" t="s">
        <v>4</v>
      </c>
      <c r="B4" s="85"/>
      <c r="C4" s="83"/>
      <c r="D4" s="84"/>
      <c r="E4" s="1"/>
      <c r="F4" s="19"/>
      <c r="G4" s="19"/>
      <c r="H4" s="19"/>
      <c r="I4" s="19"/>
      <c r="J4" s="19"/>
    </row>
    <row r="5" spans="1:10" x14ac:dyDescent="0.25">
      <c r="A5" s="5" t="s">
        <v>63</v>
      </c>
      <c r="B5" s="7"/>
      <c r="C5" s="7"/>
      <c r="D5" s="7"/>
      <c r="E5" s="7"/>
      <c r="F5" s="7"/>
      <c r="G5" s="7"/>
      <c r="H5" s="7"/>
      <c r="I5" s="7"/>
      <c r="J5" s="7"/>
    </row>
    <row r="6" spans="1:10" x14ac:dyDescent="0.25">
      <c r="A6" s="5"/>
      <c r="B6" s="8"/>
      <c r="C6" s="8"/>
      <c r="D6" s="8"/>
      <c r="E6" s="8"/>
      <c r="F6" s="8"/>
      <c r="G6" s="8"/>
      <c r="H6" s="8"/>
      <c r="I6" s="8"/>
      <c r="J6" s="8"/>
    </row>
    <row r="7" spans="1:10" ht="41.25" customHeight="1" x14ac:dyDescent="0.25">
      <c r="A7" s="90" t="s">
        <v>96</v>
      </c>
      <c r="B7" s="90"/>
      <c r="C7" s="90"/>
      <c r="D7" s="90"/>
      <c r="E7" s="90"/>
      <c r="F7" s="90"/>
      <c r="G7" s="90"/>
      <c r="H7" s="90"/>
      <c r="I7" s="90"/>
      <c r="J7" s="90"/>
    </row>
    <row r="8" spans="1:10" x14ac:dyDescent="0.25">
      <c r="A8" s="20"/>
      <c r="B8" s="20"/>
      <c r="C8" s="20"/>
      <c r="D8" s="20"/>
      <c r="E8" s="20"/>
      <c r="F8" s="20"/>
      <c r="G8" s="20"/>
      <c r="H8" s="20"/>
      <c r="I8" s="20"/>
      <c r="J8" s="20"/>
    </row>
    <row r="9" spans="1:10" ht="30" customHeight="1" x14ac:dyDescent="0.25">
      <c r="A9" s="91" t="s">
        <v>56</v>
      </c>
      <c r="B9" s="91"/>
      <c r="C9" s="91"/>
      <c r="D9" s="91"/>
      <c r="E9" s="91"/>
      <c r="F9" s="91"/>
      <c r="G9" s="91"/>
      <c r="H9" s="91"/>
      <c r="I9" s="91"/>
      <c r="J9" s="91"/>
    </row>
    <row r="10" spans="1:10" ht="15.95" customHeight="1" x14ac:dyDescent="0.25">
      <c r="A10" s="92" t="s">
        <v>50</v>
      </c>
      <c r="B10" s="93"/>
      <c r="C10" s="93"/>
      <c r="D10" s="93"/>
      <c r="E10" s="93"/>
      <c r="F10" s="93"/>
      <c r="G10" s="78"/>
      <c r="H10" s="53"/>
      <c r="I10" s="53"/>
      <c r="J10" s="54"/>
    </row>
    <row r="11" spans="1:10" ht="15.95" customHeight="1" x14ac:dyDescent="0.25">
      <c r="A11" s="94"/>
      <c r="B11" s="95"/>
      <c r="C11" s="95"/>
      <c r="D11" s="95"/>
      <c r="E11" s="95"/>
      <c r="F11" s="95"/>
      <c r="G11" s="3"/>
      <c r="H11" s="86"/>
      <c r="I11" s="86"/>
      <c r="J11" s="58"/>
    </row>
    <row r="12" spans="1:10" ht="15.95" customHeight="1" x14ac:dyDescent="0.25">
      <c r="A12" s="55"/>
      <c r="B12" s="56"/>
      <c r="C12" s="56"/>
      <c r="D12" s="56"/>
      <c r="E12" s="56"/>
      <c r="F12" s="56"/>
      <c r="G12" s="3"/>
      <c r="H12" s="3"/>
      <c r="I12" s="3"/>
      <c r="J12" s="58"/>
    </row>
    <row r="13" spans="1:10" ht="15.75" x14ac:dyDescent="0.25">
      <c r="A13" s="96" t="s">
        <v>37</v>
      </c>
      <c r="B13" s="97"/>
      <c r="C13" s="97"/>
      <c r="D13" s="97"/>
      <c r="E13" s="97"/>
      <c r="F13" s="97"/>
      <c r="G13" s="3"/>
      <c r="H13" s="3"/>
      <c r="I13" s="3"/>
      <c r="J13" s="58"/>
    </row>
    <row r="14" spans="1:10" ht="15.75" x14ac:dyDescent="0.25">
      <c r="A14" s="79"/>
      <c r="B14" s="80"/>
      <c r="C14" s="80"/>
      <c r="D14" s="80"/>
      <c r="E14" s="80"/>
      <c r="F14" s="80"/>
      <c r="G14" s="3"/>
      <c r="H14" s="3"/>
      <c r="I14" s="3"/>
      <c r="J14" s="58"/>
    </row>
    <row r="15" spans="1:10" ht="32.1" customHeight="1" x14ac:dyDescent="0.25">
      <c r="A15" s="100" t="s">
        <v>61</v>
      </c>
      <c r="B15" s="101"/>
      <c r="C15" s="101"/>
      <c r="D15" s="101"/>
      <c r="E15" s="101"/>
      <c r="F15" s="101"/>
      <c r="G15" s="3"/>
      <c r="H15" s="98" t="str">
        <f>IF(A17=2,"Subchapter 6.0 is not applicable to this project.  Submission of this workbook is not required.  See Subchapter 2.0 for applicable stormwater treatment standards.","Proceed to Step 2")</f>
        <v>Proceed to Step 2</v>
      </c>
      <c r="I15" s="98"/>
      <c r="J15" s="99"/>
    </row>
    <row r="16" spans="1:10" ht="60" customHeight="1" x14ac:dyDescent="0.25">
      <c r="A16" s="100"/>
      <c r="B16" s="101"/>
      <c r="C16" s="101"/>
      <c r="D16" s="101"/>
      <c r="E16" s="101"/>
      <c r="F16" s="101"/>
      <c r="G16" s="3"/>
      <c r="H16" s="98"/>
      <c r="I16" s="98"/>
      <c r="J16" s="99"/>
    </row>
    <row r="17" spans="1:10" ht="8.1" customHeight="1" x14ac:dyDescent="0.25">
      <c r="A17" s="62">
        <v>1</v>
      </c>
      <c r="B17" s="63"/>
      <c r="C17" s="64"/>
      <c r="D17" s="64"/>
      <c r="E17" s="64"/>
      <c r="F17" s="64"/>
      <c r="G17" s="64"/>
      <c r="H17" s="64"/>
      <c r="I17" s="64"/>
      <c r="J17" s="65"/>
    </row>
    <row r="18" spans="1:10" ht="15.95" customHeight="1" x14ac:dyDescent="0.25">
      <c r="A18" s="92" t="s">
        <v>53</v>
      </c>
      <c r="B18" s="93"/>
      <c r="C18" s="93"/>
      <c r="D18" s="93"/>
      <c r="E18" s="93"/>
      <c r="F18" s="93"/>
      <c r="G18" s="53"/>
      <c r="H18" s="53"/>
      <c r="I18" s="53"/>
      <c r="J18" s="54"/>
    </row>
    <row r="19" spans="1:10" ht="15.95" customHeight="1" x14ac:dyDescent="0.25">
      <c r="A19" s="55"/>
      <c r="B19" s="56"/>
      <c r="C19" s="56"/>
      <c r="D19" s="56"/>
      <c r="E19" s="56"/>
      <c r="F19" s="56"/>
      <c r="G19" s="57"/>
      <c r="H19" s="3"/>
      <c r="I19" s="3"/>
      <c r="J19" s="58"/>
    </row>
    <row r="20" spans="1:10" ht="15.95" customHeight="1" x14ac:dyDescent="0.25">
      <c r="A20" s="59" t="s">
        <v>36</v>
      </c>
      <c r="B20" s="2"/>
      <c r="C20" s="2"/>
      <c r="D20" s="3"/>
      <c r="E20" s="3"/>
      <c r="F20" s="3"/>
      <c r="G20" s="3"/>
      <c r="H20" s="3"/>
      <c r="I20" s="3"/>
      <c r="J20" s="58"/>
    </row>
    <row r="21" spans="1:10" ht="15" customHeight="1" x14ac:dyDescent="0.3">
      <c r="A21" s="104" t="s">
        <v>43</v>
      </c>
      <c r="B21" s="105"/>
      <c r="C21" s="105"/>
      <c r="D21" s="87">
        <v>0</v>
      </c>
      <c r="E21" s="50" t="s">
        <v>1</v>
      </c>
      <c r="F21" s="60"/>
      <c r="G21" s="3"/>
      <c r="H21" s="98" t="str">
        <f>IF(A17=2,"Not applicable",IF(D21=0,"",IF(D28&lt;=0,"Project is classified as Redevelopment - Major Maintenance (Subchapter 6.1.1).  Complete Design Worksheet (6.1.1).","Project is classified as Redevelopment with Expansion (Subchapter 6.1.2).  Complete Redevelopment with Expansion Worksheet for each discharge point.")))</f>
        <v/>
      </c>
      <c r="I21" s="98"/>
      <c r="J21" s="99"/>
    </row>
    <row r="22" spans="1:10" ht="15" customHeight="1" x14ac:dyDescent="0.25">
      <c r="A22" s="61"/>
      <c r="B22" s="2"/>
      <c r="C22" s="2"/>
      <c r="D22" s="3"/>
      <c r="E22" s="3"/>
      <c r="F22" s="3"/>
      <c r="G22" s="3"/>
      <c r="H22" s="98"/>
      <c r="I22" s="98"/>
      <c r="J22" s="99"/>
    </row>
    <row r="23" spans="1:10" ht="15" customHeight="1" x14ac:dyDescent="0.25">
      <c r="A23" s="104" t="s">
        <v>98</v>
      </c>
      <c r="B23" s="105"/>
      <c r="C23" s="105"/>
      <c r="D23" s="87">
        <v>0</v>
      </c>
      <c r="E23" s="50" t="s">
        <v>1</v>
      </c>
      <c r="F23" s="3"/>
      <c r="G23" s="3"/>
      <c r="H23" s="98"/>
      <c r="I23" s="98"/>
      <c r="J23" s="99"/>
    </row>
    <row r="24" spans="1:10" ht="15" customHeight="1" x14ac:dyDescent="0.25">
      <c r="A24" s="104" t="s">
        <v>44</v>
      </c>
      <c r="B24" s="105"/>
      <c r="C24" s="105"/>
      <c r="D24" s="87">
        <v>0</v>
      </c>
      <c r="E24" s="50" t="s">
        <v>1</v>
      </c>
      <c r="F24" s="3"/>
      <c r="G24" s="3"/>
      <c r="H24" s="98"/>
      <c r="I24" s="98"/>
      <c r="J24" s="99"/>
    </row>
    <row r="25" spans="1:10" ht="15" customHeight="1" x14ac:dyDescent="0.25">
      <c r="A25" s="102" t="s">
        <v>45</v>
      </c>
      <c r="B25" s="103"/>
      <c r="C25" s="103"/>
      <c r="D25" s="88">
        <v>0</v>
      </c>
      <c r="E25" s="48" t="s">
        <v>1</v>
      </c>
      <c r="F25" s="3"/>
      <c r="G25" s="3"/>
      <c r="H25" s="98"/>
      <c r="I25" s="98"/>
      <c r="J25" s="99"/>
    </row>
    <row r="26" spans="1:10" ht="15" customHeight="1" x14ac:dyDescent="0.25">
      <c r="A26" s="104" t="s">
        <v>51</v>
      </c>
      <c r="B26" s="105"/>
      <c r="C26" s="105"/>
      <c r="D26" s="45">
        <f>SUM(D23:D25)</f>
        <v>0</v>
      </c>
      <c r="E26" s="50" t="s">
        <v>1</v>
      </c>
      <c r="F26" s="3"/>
      <c r="G26" s="3"/>
      <c r="H26" s="98"/>
      <c r="I26" s="98"/>
      <c r="J26" s="99"/>
    </row>
    <row r="27" spans="1:10" ht="15" customHeight="1" x14ac:dyDescent="0.25">
      <c r="A27" s="49"/>
      <c r="B27" s="50"/>
      <c r="C27" s="50"/>
      <c r="D27" s="9"/>
      <c r="E27" s="50"/>
      <c r="F27" s="3"/>
      <c r="G27" s="3"/>
      <c r="H27" s="98"/>
      <c r="I27" s="98"/>
      <c r="J27" s="99"/>
    </row>
    <row r="28" spans="1:10" ht="15" customHeight="1" x14ac:dyDescent="0.25">
      <c r="A28" s="104" t="s">
        <v>52</v>
      </c>
      <c r="B28" s="105"/>
      <c r="C28" s="105"/>
      <c r="D28" s="45">
        <f>D26-D21</f>
        <v>0</v>
      </c>
      <c r="E28" s="50" t="s">
        <v>1</v>
      </c>
      <c r="F28" s="3"/>
      <c r="G28" s="3"/>
      <c r="H28" s="98"/>
      <c r="I28" s="98"/>
      <c r="J28" s="99"/>
    </row>
    <row r="29" spans="1:10" ht="15" customHeight="1" x14ac:dyDescent="0.25">
      <c r="A29" s="49"/>
      <c r="B29" s="50"/>
      <c r="C29" s="50"/>
      <c r="D29" s="9"/>
      <c r="E29" s="50"/>
      <c r="F29" s="3"/>
      <c r="G29" s="3"/>
      <c r="H29" s="98"/>
      <c r="I29" s="98"/>
      <c r="J29" s="99"/>
    </row>
    <row r="30" spans="1:10" ht="17.25" customHeight="1" x14ac:dyDescent="0.25">
      <c r="A30" s="62">
        <v>1</v>
      </c>
      <c r="B30" s="63"/>
      <c r="C30" s="64"/>
      <c r="D30" s="64"/>
      <c r="E30" s="64"/>
      <c r="F30" s="64"/>
      <c r="G30" s="64"/>
      <c r="H30" s="64"/>
      <c r="I30" s="64"/>
      <c r="J30" s="65"/>
    </row>
    <row r="31" spans="1:10" ht="15.75" x14ac:dyDescent="0.25">
      <c r="A31" s="159" t="s">
        <v>97</v>
      </c>
      <c r="B31" s="78"/>
      <c r="C31" s="78"/>
      <c r="D31" s="78"/>
      <c r="E31" s="78"/>
      <c r="F31" s="78"/>
      <c r="G31" s="78"/>
      <c r="H31" s="78"/>
      <c r="I31" s="78"/>
      <c r="J31" s="160"/>
    </row>
    <row r="32" spans="1:10" x14ac:dyDescent="0.25">
      <c r="A32" s="73"/>
      <c r="B32" s="161"/>
      <c r="C32" s="161"/>
      <c r="D32" s="161"/>
      <c r="E32" s="161"/>
      <c r="F32" s="161"/>
      <c r="G32" s="161"/>
      <c r="H32" s="161"/>
      <c r="I32" s="161"/>
      <c r="J32" s="74"/>
    </row>
  </sheetData>
  <mergeCells count="15">
    <mergeCell ref="H21:J29"/>
    <mergeCell ref="A18:F18"/>
    <mergeCell ref="A15:F16"/>
    <mergeCell ref="H15:J16"/>
    <mergeCell ref="A25:C25"/>
    <mergeCell ref="A21:C21"/>
    <mergeCell ref="A23:C23"/>
    <mergeCell ref="A24:C24"/>
    <mergeCell ref="A26:C26"/>
    <mergeCell ref="A28:C28"/>
    <mergeCell ref="F1:J1"/>
    <mergeCell ref="A7:J7"/>
    <mergeCell ref="A9:J9"/>
    <mergeCell ref="A10:F11"/>
    <mergeCell ref="A13:F13"/>
  </mergeCells>
  <pageMargins left="0.7" right="0.7" top="0.75" bottom="0.75" header="0.3" footer="0.3"/>
  <pageSetup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16" r:id="rId4" name="Option Button 92">
              <controlPr locked="0" defaultSize="0" autoFill="0" autoLine="0" autoPict="0">
                <anchor moveWithCells="1">
                  <from>
                    <xdr:col>7</xdr:col>
                    <xdr:colOff>352425</xdr:colOff>
                    <xdr:row>9</xdr:row>
                    <xdr:rowOff>76200</xdr:rowOff>
                  </from>
                  <to>
                    <xdr:col>8</xdr:col>
                    <xdr:colOff>209550</xdr:colOff>
                    <xdr:row>11</xdr:row>
                    <xdr:rowOff>95250</xdr:rowOff>
                  </to>
                </anchor>
              </controlPr>
            </control>
          </mc:Choice>
        </mc:AlternateContent>
        <mc:AlternateContent xmlns:mc="http://schemas.openxmlformats.org/markup-compatibility/2006">
          <mc:Choice Requires="x14">
            <control shapeId="1117" r:id="rId5" name="Option Button 93">
              <controlPr locked="0" defaultSize="0" autoFill="0" autoLine="0" autoPict="0">
                <anchor moveWithCells="1">
                  <from>
                    <xdr:col>8</xdr:col>
                    <xdr:colOff>323850</xdr:colOff>
                    <xdr:row>9</xdr:row>
                    <xdr:rowOff>66675</xdr:rowOff>
                  </from>
                  <to>
                    <xdr:col>9</xdr:col>
                    <xdr:colOff>104775</xdr:colOff>
                    <xdr:row>11</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852F-B566-4F18-955A-133E9415B268}">
  <sheetPr>
    <pageSetUpPr fitToPage="1"/>
  </sheetPr>
  <dimension ref="A1:J21"/>
  <sheetViews>
    <sheetView zoomScaleNormal="100" workbookViewId="0">
      <selection activeCell="D11" sqref="D11"/>
    </sheetView>
  </sheetViews>
  <sheetFormatPr defaultRowHeight="15" x14ac:dyDescent="0.25"/>
  <cols>
    <col min="1" max="1" width="7.28515625" customWidth="1"/>
    <col min="3" max="3" width="14.140625" customWidth="1"/>
    <col min="4" max="4" width="12.28515625" customWidth="1"/>
    <col min="5" max="5" width="10.85546875" bestFit="1" customWidth="1"/>
    <col min="6" max="6" width="9.7109375" customWidth="1"/>
    <col min="7" max="7" width="9.5703125" customWidth="1"/>
    <col min="8" max="8" width="9.7109375" customWidth="1"/>
    <col min="9" max="9" width="10.7109375" customWidth="1"/>
    <col min="10" max="10" width="26" customWidth="1"/>
  </cols>
  <sheetData>
    <row r="1" spans="1:10" ht="21" x14ac:dyDescent="0.35">
      <c r="A1" s="4" t="s">
        <v>90</v>
      </c>
      <c r="B1" s="1"/>
      <c r="C1" s="1"/>
      <c r="D1" s="1"/>
      <c r="E1" s="1"/>
      <c r="F1" s="1"/>
      <c r="G1" s="1"/>
      <c r="H1" s="1"/>
      <c r="I1" s="1"/>
      <c r="J1" s="1"/>
    </row>
    <row r="2" spans="1:10" ht="39.75" customHeight="1" x14ac:dyDescent="0.25">
      <c r="A2" s="137" t="s">
        <v>92</v>
      </c>
      <c r="B2" s="137"/>
      <c r="C2" s="137"/>
      <c r="D2" s="137"/>
      <c r="E2" s="137"/>
      <c r="F2" s="137"/>
      <c r="G2" s="137"/>
      <c r="H2" s="137"/>
      <c r="I2" s="137"/>
      <c r="J2" s="137"/>
    </row>
    <row r="3" spans="1:10" s="136" customFormat="1" x14ac:dyDescent="0.25">
      <c r="A3" s="129"/>
      <c r="B3" s="130" t="s">
        <v>67</v>
      </c>
      <c r="C3" s="131"/>
      <c r="D3" s="131"/>
      <c r="E3" s="131"/>
      <c r="F3" s="132"/>
      <c r="G3" s="133"/>
      <c r="H3" s="134"/>
      <c r="I3" s="134"/>
      <c r="J3" s="135"/>
    </row>
    <row r="4" spans="1:10" ht="30" x14ac:dyDescent="0.25">
      <c r="A4" s="65"/>
      <c r="B4" s="76" t="s">
        <v>68</v>
      </c>
      <c r="C4" s="76" t="s">
        <v>79</v>
      </c>
      <c r="D4" s="162" t="s">
        <v>69</v>
      </c>
      <c r="E4" s="76" t="s">
        <v>70</v>
      </c>
      <c r="F4" s="76" t="s">
        <v>66</v>
      </c>
      <c r="G4" s="76" t="s">
        <v>71</v>
      </c>
      <c r="H4" s="107" t="s">
        <v>72</v>
      </c>
      <c r="I4" s="107" t="s">
        <v>73</v>
      </c>
      <c r="J4" s="106" t="s">
        <v>74</v>
      </c>
    </row>
    <row r="5" spans="1:10" x14ac:dyDescent="0.25">
      <c r="A5" s="75" t="s">
        <v>66</v>
      </c>
      <c r="B5" s="77">
        <f>SUM(B6:B49)</f>
        <v>0</v>
      </c>
      <c r="C5" s="77">
        <f>SUM(C6:C49)</f>
        <v>0</v>
      </c>
      <c r="D5" s="77">
        <f>SUM(D6:D49)</f>
        <v>0</v>
      </c>
      <c r="E5" s="77">
        <f>SUM(E6:E49)</f>
        <v>0</v>
      </c>
      <c r="F5" s="77">
        <f>SUM(F6:F49)</f>
        <v>0</v>
      </c>
      <c r="G5" s="77">
        <f>SUM(G6:G49)</f>
        <v>0</v>
      </c>
      <c r="H5" s="107"/>
      <c r="I5" s="107"/>
      <c r="J5" s="106"/>
    </row>
    <row r="6" spans="1:10" ht="26.25" customHeight="1" x14ac:dyDescent="0.25">
      <c r="A6" s="149" t="s">
        <v>91</v>
      </c>
      <c r="B6" s="150"/>
      <c r="C6" s="150"/>
      <c r="D6" s="150"/>
      <c r="E6" s="150"/>
      <c r="F6" s="151">
        <f>SUM(B6:E6)</f>
        <v>0</v>
      </c>
      <c r="G6" s="150"/>
      <c r="H6" s="152">
        <v>0</v>
      </c>
      <c r="I6" s="153">
        <v>0</v>
      </c>
      <c r="J6" s="154"/>
    </row>
    <row r="7" spans="1:10" ht="26.25" customHeight="1" x14ac:dyDescent="0.25">
      <c r="A7" s="155" t="s">
        <v>75</v>
      </c>
      <c r="B7" s="156"/>
      <c r="C7" s="156"/>
      <c r="D7" s="156"/>
      <c r="E7" s="156"/>
      <c r="F7" s="151">
        <f t="shared" ref="F7:F20" si="0">SUM(B7:E7)</f>
        <v>0</v>
      </c>
      <c r="G7" s="156"/>
      <c r="H7" s="156"/>
      <c r="I7" s="156"/>
      <c r="J7" s="156"/>
    </row>
    <row r="8" spans="1:10" ht="26.25" customHeight="1" x14ac:dyDescent="0.25">
      <c r="A8" s="155" t="s">
        <v>76</v>
      </c>
      <c r="B8" s="156"/>
      <c r="C8" s="156"/>
      <c r="D8" s="156"/>
      <c r="E8" s="156"/>
      <c r="F8" s="151">
        <f t="shared" si="0"/>
        <v>0</v>
      </c>
      <c r="G8" s="156"/>
      <c r="H8" s="156"/>
      <c r="I8" s="156"/>
      <c r="J8" s="156"/>
    </row>
    <row r="9" spans="1:10" ht="26.25" customHeight="1" x14ac:dyDescent="0.25">
      <c r="A9" s="155" t="s">
        <v>77</v>
      </c>
      <c r="B9" s="156"/>
      <c r="C9" s="156"/>
      <c r="D9" s="156"/>
      <c r="E9" s="156"/>
      <c r="F9" s="151">
        <f t="shared" si="0"/>
        <v>0</v>
      </c>
      <c r="G9" s="156"/>
      <c r="H9" s="156"/>
      <c r="I9" s="156"/>
      <c r="J9" s="156"/>
    </row>
    <row r="10" spans="1:10" ht="26.25" customHeight="1" x14ac:dyDescent="0.25">
      <c r="A10" s="155" t="s">
        <v>78</v>
      </c>
      <c r="B10" s="156"/>
      <c r="C10" s="156"/>
      <c r="D10" s="156"/>
      <c r="E10" s="156"/>
      <c r="F10" s="151">
        <f t="shared" si="0"/>
        <v>0</v>
      </c>
      <c r="G10" s="156"/>
      <c r="H10" s="156"/>
      <c r="I10" s="156"/>
      <c r="J10" s="156"/>
    </row>
    <row r="11" spans="1:10" ht="26.25" customHeight="1" x14ac:dyDescent="0.25">
      <c r="A11" s="155" t="s">
        <v>80</v>
      </c>
      <c r="B11" s="156"/>
      <c r="C11" s="156"/>
      <c r="D11" s="156"/>
      <c r="E11" s="156"/>
      <c r="F11" s="151">
        <f t="shared" si="0"/>
        <v>0</v>
      </c>
      <c r="G11" s="156"/>
      <c r="H11" s="156"/>
      <c r="I11" s="156"/>
      <c r="J11" s="156"/>
    </row>
    <row r="12" spans="1:10" ht="26.25" customHeight="1" x14ac:dyDescent="0.25">
      <c r="A12" s="149" t="s">
        <v>81</v>
      </c>
      <c r="B12" s="156"/>
      <c r="C12" s="156"/>
      <c r="D12" s="156"/>
      <c r="E12" s="156"/>
      <c r="F12" s="151">
        <f t="shared" si="0"/>
        <v>0</v>
      </c>
      <c r="G12" s="156"/>
      <c r="H12" s="156"/>
      <c r="I12" s="156"/>
      <c r="J12" s="156"/>
    </row>
    <row r="13" spans="1:10" ht="26.25" customHeight="1" x14ac:dyDescent="0.25">
      <c r="A13" s="155" t="s">
        <v>82</v>
      </c>
      <c r="B13" s="156"/>
      <c r="C13" s="156"/>
      <c r="D13" s="156"/>
      <c r="E13" s="156"/>
      <c r="F13" s="151">
        <f t="shared" si="0"/>
        <v>0</v>
      </c>
      <c r="G13" s="156"/>
      <c r="H13" s="156"/>
      <c r="I13" s="156"/>
      <c r="J13" s="156"/>
    </row>
    <row r="14" spans="1:10" ht="26.25" customHeight="1" x14ac:dyDescent="0.25">
      <c r="A14" s="155" t="s">
        <v>83</v>
      </c>
      <c r="B14" s="156"/>
      <c r="C14" s="156"/>
      <c r="D14" s="156"/>
      <c r="E14" s="156"/>
      <c r="F14" s="151">
        <f t="shared" si="0"/>
        <v>0</v>
      </c>
      <c r="G14" s="156"/>
      <c r="H14" s="156"/>
      <c r="I14" s="156"/>
      <c r="J14" s="156"/>
    </row>
    <row r="15" spans="1:10" ht="26.25" customHeight="1" x14ac:dyDescent="0.25">
      <c r="A15" s="155" t="s">
        <v>84</v>
      </c>
      <c r="B15" s="156"/>
      <c r="C15" s="156"/>
      <c r="D15" s="156"/>
      <c r="E15" s="156"/>
      <c r="F15" s="151">
        <f t="shared" si="0"/>
        <v>0</v>
      </c>
      <c r="G15" s="156"/>
      <c r="H15" s="156"/>
      <c r="I15" s="156"/>
      <c r="J15" s="156"/>
    </row>
    <row r="16" spans="1:10" ht="26.25" customHeight="1" x14ac:dyDescent="0.25">
      <c r="A16" s="155" t="s">
        <v>85</v>
      </c>
      <c r="B16" s="156"/>
      <c r="C16" s="156"/>
      <c r="D16" s="156"/>
      <c r="E16" s="156"/>
      <c r="F16" s="151">
        <f t="shared" si="0"/>
        <v>0</v>
      </c>
      <c r="G16" s="156"/>
      <c r="H16" s="156"/>
      <c r="I16" s="156"/>
      <c r="J16" s="156"/>
    </row>
    <row r="17" spans="1:10" ht="26.25" customHeight="1" x14ac:dyDescent="0.25">
      <c r="A17" s="155" t="s">
        <v>86</v>
      </c>
      <c r="B17" s="156"/>
      <c r="C17" s="156"/>
      <c r="D17" s="156"/>
      <c r="E17" s="156"/>
      <c r="F17" s="151">
        <f t="shared" si="0"/>
        <v>0</v>
      </c>
      <c r="G17" s="156"/>
      <c r="H17" s="156"/>
      <c r="I17" s="156"/>
      <c r="J17" s="156"/>
    </row>
    <row r="18" spans="1:10" ht="26.25" customHeight="1" x14ac:dyDescent="0.25">
      <c r="A18" s="149" t="s">
        <v>87</v>
      </c>
      <c r="B18" s="156"/>
      <c r="C18" s="156"/>
      <c r="D18" s="156"/>
      <c r="E18" s="156"/>
      <c r="F18" s="151">
        <f t="shared" si="0"/>
        <v>0</v>
      </c>
      <c r="G18" s="156"/>
      <c r="H18" s="156"/>
      <c r="I18" s="156"/>
      <c r="J18" s="156"/>
    </row>
    <row r="19" spans="1:10" ht="26.25" customHeight="1" x14ac:dyDescent="0.25">
      <c r="A19" s="155" t="s">
        <v>88</v>
      </c>
      <c r="B19" s="156"/>
      <c r="C19" s="156"/>
      <c r="D19" s="156"/>
      <c r="E19" s="156"/>
      <c r="F19" s="151">
        <f t="shared" si="0"/>
        <v>0</v>
      </c>
      <c r="G19" s="156"/>
      <c r="H19" s="156"/>
      <c r="I19" s="156"/>
      <c r="J19" s="156"/>
    </row>
    <row r="20" spans="1:10" ht="26.25" customHeight="1" x14ac:dyDescent="0.25">
      <c r="A20" s="155" t="s">
        <v>89</v>
      </c>
      <c r="B20" s="156"/>
      <c r="C20" s="156"/>
      <c r="D20" s="156"/>
      <c r="E20" s="156"/>
      <c r="F20" s="151">
        <f t="shared" si="0"/>
        <v>0</v>
      </c>
      <c r="G20" s="156"/>
      <c r="H20" s="156"/>
      <c r="I20" s="156"/>
      <c r="J20" s="156"/>
    </row>
    <row r="21" spans="1:10" x14ac:dyDescent="0.25">
      <c r="A21" s="72"/>
    </row>
  </sheetData>
  <mergeCells count="5">
    <mergeCell ref="J4:J5"/>
    <mergeCell ref="B3:F3"/>
    <mergeCell ref="H4:H5"/>
    <mergeCell ref="I4:I5"/>
    <mergeCell ref="A2:J2"/>
  </mergeCells>
  <phoneticPr fontId="29" type="noConversion"/>
  <conditionalFormatting sqref="A6:A49">
    <cfRule type="expression" dxfId="81" priority="1">
      <formula>$F6&gt;0</formula>
    </cfRule>
  </conditionalFormatting>
  <pageMargins left="0.5" right="0.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2"/>
  <sheetViews>
    <sheetView tabSelected="1" zoomScaleNormal="100" zoomScalePageLayoutView="145" workbookViewId="0">
      <selection activeCell="H1" sqref="H1:I1"/>
    </sheetView>
  </sheetViews>
  <sheetFormatPr defaultColWidth="9.140625" defaultRowHeight="18" x14ac:dyDescent="0.35"/>
  <cols>
    <col min="1" max="1" width="3.28515625" style="12" customWidth="1"/>
    <col min="2" max="2" width="8.7109375" style="10" customWidth="1"/>
    <col min="3" max="3" width="8.28515625" style="10" customWidth="1"/>
    <col min="4" max="4" width="10.140625" style="10" customWidth="1"/>
    <col min="5" max="5" width="5.7109375" style="10" customWidth="1"/>
    <col min="6" max="6" width="16.7109375" style="10" customWidth="1"/>
    <col min="7" max="7" width="6" style="10" customWidth="1"/>
    <col min="8" max="8" width="14.5703125" style="12" customWidth="1"/>
    <col min="9" max="9" width="41.42578125" style="11" customWidth="1"/>
    <col min="10" max="10" width="22.7109375" style="11" customWidth="1"/>
    <col min="11" max="11" width="52.5703125" style="10" customWidth="1"/>
    <col min="12" max="15" width="9.140625" style="10"/>
    <col min="16" max="16" width="9.140625" style="10" hidden="1" customWidth="1"/>
    <col min="17" max="16384" width="9.140625" style="10"/>
  </cols>
  <sheetData>
    <row r="1" spans="1:17" ht="18" customHeight="1" x14ac:dyDescent="0.35">
      <c r="A1" s="24" t="str">
        <f>'Project Classification Tool'!A5</f>
        <v>Version: 5/20/2020</v>
      </c>
      <c r="B1" s="25"/>
      <c r="C1" s="25"/>
      <c r="D1" s="26"/>
      <c r="E1" s="26"/>
      <c r="F1" s="26"/>
      <c r="G1" s="27" t="s">
        <v>2</v>
      </c>
      <c r="H1" s="115">
        <f>'Project Classification Tool'!B2</f>
        <v>0</v>
      </c>
      <c r="I1" s="116"/>
      <c r="J1" s="28"/>
      <c r="K1" s="26"/>
      <c r="P1" s="10" t="s">
        <v>6</v>
      </c>
    </row>
    <row r="2" spans="1:17" ht="19.149999999999999" customHeight="1" x14ac:dyDescent="0.35">
      <c r="A2" s="118" t="s">
        <v>25</v>
      </c>
      <c r="B2" s="118"/>
      <c r="C2" s="118"/>
      <c r="D2" s="118"/>
      <c r="E2" s="26"/>
      <c r="F2" s="26"/>
      <c r="G2" s="27" t="s">
        <v>64</v>
      </c>
      <c r="H2" s="144"/>
      <c r="I2" s="157"/>
      <c r="J2" s="28"/>
      <c r="K2" s="26"/>
      <c r="P2" s="10" t="s">
        <v>5</v>
      </c>
    </row>
    <row r="3" spans="1:17" s="18" customFormat="1" ht="19.149999999999999" customHeight="1" x14ac:dyDescent="0.45">
      <c r="A3" s="119"/>
      <c r="B3" s="119"/>
      <c r="C3" s="119"/>
      <c r="D3" s="119"/>
      <c r="E3" s="25"/>
      <c r="F3" s="25"/>
      <c r="G3" s="27"/>
      <c r="H3" s="117"/>
      <c r="I3" s="117"/>
      <c r="J3" s="29"/>
      <c r="K3" s="69"/>
      <c r="P3" s="10" t="s">
        <v>23</v>
      </c>
      <c r="Q3" s="10"/>
    </row>
    <row r="4" spans="1:17" s="17" customFormat="1" ht="15.6" customHeight="1" x14ac:dyDescent="0.4">
      <c r="A4" s="30"/>
      <c r="B4" s="31"/>
      <c r="C4" s="32"/>
      <c r="D4" s="33"/>
      <c r="E4" s="30"/>
      <c r="F4" s="34"/>
      <c r="G4" s="24"/>
      <c r="H4" s="35"/>
      <c r="I4" s="36"/>
      <c r="J4" s="36"/>
    </row>
    <row r="5" spans="1:17" s="17" customFormat="1" ht="36.75" customHeight="1" x14ac:dyDescent="0.4">
      <c r="A5" s="37"/>
      <c r="B5" s="112" t="s">
        <v>60</v>
      </c>
      <c r="C5" s="112"/>
      <c r="D5" s="112"/>
      <c r="E5" s="112"/>
      <c r="F5" s="112"/>
      <c r="G5" s="112"/>
      <c r="H5" s="112"/>
      <c r="I5" s="112"/>
      <c r="J5" s="112"/>
      <c r="K5" s="112"/>
    </row>
    <row r="6" spans="1:17" s="17" customFormat="1" ht="17.45" customHeight="1" x14ac:dyDescent="0.4">
      <c r="A6" s="37"/>
      <c r="B6" s="38"/>
      <c r="C6" s="38"/>
      <c r="D6" s="39"/>
      <c r="E6" s="40"/>
      <c r="F6" s="41"/>
      <c r="G6" s="41"/>
      <c r="H6" s="42"/>
      <c r="I6" s="43"/>
      <c r="J6" s="43"/>
    </row>
    <row r="7" spans="1:17" s="17" customFormat="1" ht="36" customHeight="1" x14ac:dyDescent="0.4">
      <c r="A7" s="37"/>
      <c r="B7" s="112" t="s">
        <v>42</v>
      </c>
      <c r="C7" s="112"/>
      <c r="D7" s="112"/>
      <c r="E7" s="112"/>
      <c r="F7" s="112"/>
      <c r="G7" s="112"/>
      <c r="H7" s="112"/>
      <c r="I7" s="112"/>
      <c r="J7" s="112"/>
      <c r="K7" s="112"/>
    </row>
    <row r="8" spans="1:17" s="17" customFormat="1" ht="17.25" customHeight="1" x14ac:dyDescent="0.4">
      <c r="A8" s="37"/>
      <c r="B8" s="38"/>
      <c r="C8" s="38"/>
      <c r="D8" s="39"/>
      <c r="E8" s="40"/>
      <c r="F8" s="41"/>
      <c r="G8" s="41"/>
      <c r="H8" s="42"/>
      <c r="I8" s="43"/>
      <c r="J8" s="43"/>
    </row>
    <row r="9" spans="1:17" s="17" customFormat="1" ht="48.75" customHeight="1" x14ac:dyDescent="0.4">
      <c r="A9" s="37"/>
      <c r="B9" s="112" t="s">
        <v>65</v>
      </c>
      <c r="C9" s="112"/>
      <c r="D9" s="112"/>
      <c r="E9" s="112"/>
      <c r="F9" s="112"/>
      <c r="G9" s="112"/>
      <c r="H9" s="112"/>
      <c r="I9" s="112"/>
      <c r="J9" s="112"/>
      <c r="K9" s="112"/>
    </row>
    <row r="10" spans="1:17" s="17" customFormat="1" ht="21" x14ac:dyDescent="0.4">
      <c r="A10" s="37"/>
      <c r="B10" s="51"/>
      <c r="C10" s="51"/>
      <c r="D10" s="51"/>
      <c r="E10" s="51"/>
      <c r="F10" s="51"/>
      <c r="G10" s="51"/>
      <c r="H10" s="51"/>
      <c r="I10" s="51"/>
      <c r="J10" s="51"/>
      <c r="K10" s="68"/>
    </row>
    <row r="11" spans="1:17" s="17" customFormat="1" ht="24.75" customHeight="1" x14ac:dyDescent="0.4">
      <c r="A11" s="37"/>
      <c r="B11" s="110" t="s">
        <v>41</v>
      </c>
      <c r="C11" s="110"/>
      <c r="D11" s="110"/>
      <c r="E11" s="110"/>
      <c r="F11" s="110"/>
      <c r="G11" s="110"/>
      <c r="H11" s="110"/>
      <c r="I11" s="22">
        <f>'Project Classification Tool'!D28</f>
        <v>0</v>
      </c>
      <c r="J11" s="51" t="s">
        <v>1</v>
      </c>
      <c r="K11" s="68"/>
    </row>
    <row r="12" spans="1:17" s="17" customFormat="1" ht="30" customHeight="1" x14ac:dyDescent="0.4">
      <c r="A12" s="37"/>
      <c r="B12" s="68"/>
      <c r="C12" s="111" t="str">
        <f>IF(I11&gt;0, "Completion of this worksheet not necessary.  Complete Design Worksheet (6.1.2).","Complete this Worksheet.")</f>
        <v>Complete this Worksheet.</v>
      </c>
      <c r="D12" s="111"/>
      <c r="E12" s="111"/>
      <c r="F12" s="111"/>
      <c r="G12" s="111"/>
      <c r="H12" s="111"/>
      <c r="I12" s="52"/>
      <c r="J12" s="52"/>
      <c r="K12" s="68"/>
    </row>
    <row r="13" spans="1:17" ht="20.100000000000001" customHeight="1" x14ac:dyDescent="0.35">
      <c r="A13" s="37"/>
      <c r="B13" s="120"/>
      <c r="C13" s="121"/>
      <c r="D13" s="121"/>
      <c r="E13" s="121"/>
      <c r="F13" s="121"/>
      <c r="G13" s="122"/>
      <c r="H13" s="47" t="s">
        <v>22</v>
      </c>
      <c r="I13" s="47" t="s">
        <v>21</v>
      </c>
      <c r="J13" s="47" t="s">
        <v>20</v>
      </c>
      <c r="K13" s="47" t="s">
        <v>26</v>
      </c>
    </row>
    <row r="14" spans="1:17" ht="30" customHeight="1" x14ac:dyDescent="0.35">
      <c r="A14" s="37"/>
      <c r="B14" s="108" t="s">
        <v>19</v>
      </c>
      <c r="C14" s="108"/>
      <c r="D14" s="108"/>
      <c r="E14" s="108"/>
      <c r="F14" s="108"/>
      <c r="G14" s="108"/>
      <c r="H14" s="108"/>
      <c r="I14" s="108"/>
      <c r="J14" s="108"/>
      <c r="K14" s="108"/>
    </row>
    <row r="15" spans="1:17" ht="73.5" customHeight="1" x14ac:dyDescent="0.35">
      <c r="A15" s="37">
        <v>1</v>
      </c>
      <c r="B15" s="113" t="s">
        <v>57</v>
      </c>
      <c r="C15" s="113"/>
      <c r="D15" s="113"/>
      <c r="E15" s="113"/>
      <c r="F15" s="113"/>
      <c r="G15" s="113"/>
      <c r="H15" s="147"/>
      <c r="I15" s="21" t="str">
        <f>IF(H15="Yes","Provide location of plans and details that show these practices within the permit application in the 'Reference' column to the right.  Move to Step 2.",IF(H15="No","Provide justification in the the 'Justification' column to the far right (ie. ROW, utility, environmental resource constraints).  Move to Step 2.",""))</f>
        <v/>
      </c>
      <c r="J15" s="145"/>
      <c r="K15" s="146"/>
    </row>
    <row r="16" spans="1:17" ht="30" customHeight="1" x14ac:dyDescent="0.35">
      <c r="A16" s="37"/>
      <c r="B16" s="108" t="s">
        <v>18</v>
      </c>
      <c r="C16" s="108"/>
      <c r="D16" s="108"/>
      <c r="E16" s="108"/>
      <c r="F16" s="108"/>
      <c r="G16" s="108"/>
      <c r="H16" s="108"/>
      <c r="I16" s="108"/>
      <c r="J16" s="108"/>
      <c r="K16" s="108"/>
    </row>
    <row r="17" spans="1:11" ht="60" customHeight="1" x14ac:dyDescent="0.35">
      <c r="A17" s="37">
        <v>2</v>
      </c>
      <c r="B17" s="113" t="s">
        <v>46</v>
      </c>
      <c r="C17" s="113"/>
      <c r="D17" s="113"/>
      <c r="E17" s="113"/>
      <c r="F17" s="113"/>
      <c r="G17" s="113"/>
      <c r="H17" s="147"/>
      <c r="I17" s="21" t="str">
        <f>IF(H17="Yes","Move to Step 3.",IF(H17="No","Steps 3 - 8 are not applicable.  Skip to step 9.",IF(H17="N/A","Steps 3 - 8 are not applicable.  Skip to step 9.","")))</f>
        <v/>
      </c>
      <c r="J17" s="145"/>
      <c r="K17" s="70"/>
    </row>
    <row r="18" spans="1:11" ht="60" customHeight="1" x14ac:dyDescent="0.35">
      <c r="A18" s="37">
        <v>3</v>
      </c>
      <c r="B18" s="113" t="s">
        <v>17</v>
      </c>
      <c r="C18" s="113"/>
      <c r="D18" s="113"/>
      <c r="E18" s="113"/>
      <c r="F18" s="113"/>
      <c r="G18" s="113"/>
      <c r="H18" s="147"/>
      <c r="I18" s="21" t="str">
        <f>IF($H$17="N/A","",IF(H18="Yes","Provide location of design calculations within permit application in the 'Reference' column to the right.  Move to Step 4.",IF(H18="No","Provide justification for not completing evaluation in 'Justification' column to the far right.  Move to Step 7.","")))</f>
        <v/>
      </c>
      <c r="J18" s="145"/>
      <c r="K18" s="148"/>
    </row>
    <row r="19" spans="1:11" ht="60" customHeight="1" x14ac:dyDescent="0.35">
      <c r="A19" s="37">
        <v>4</v>
      </c>
      <c r="B19" s="113" t="s">
        <v>54</v>
      </c>
      <c r="C19" s="113"/>
      <c r="D19" s="113"/>
      <c r="E19" s="113"/>
      <c r="F19" s="113"/>
      <c r="G19" s="113"/>
      <c r="H19" s="147"/>
      <c r="I19" s="21" t="str">
        <f>IF($H$17="N/A","",IF(H19="Yes","Move to Step 5.",IF(H19="No","Move to Step 5.","")))</f>
        <v/>
      </c>
      <c r="J19" s="145"/>
      <c r="K19" s="71"/>
    </row>
    <row r="20" spans="1:11" ht="60" customHeight="1" x14ac:dyDescent="0.35">
      <c r="A20" s="37">
        <v>5</v>
      </c>
      <c r="B20" s="113" t="s">
        <v>55</v>
      </c>
      <c r="C20" s="113"/>
      <c r="D20" s="113"/>
      <c r="E20" s="113"/>
      <c r="F20" s="113"/>
      <c r="G20" s="113"/>
      <c r="H20" s="147"/>
      <c r="I20" s="21" t="str">
        <f>IF($H$17="N/A","",IF(H20="Yes","Provide locations of plans and details within the permit application in the 'Reference' column to the right.  Move to Step 6.",IF(H20="No","Provide justification for not retrofitting swales in 'Justification'  column to the far right.  Move to Step 6.","")))</f>
        <v/>
      </c>
      <c r="J20" s="145"/>
      <c r="K20" s="148"/>
    </row>
    <row r="21" spans="1:11" ht="88.5" customHeight="1" x14ac:dyDescent="0.35">
      <c r="A21" s="37">
        <v>6</v>
      </c>
      <c r="B21" s="113" t="s">
        <v>16</v>
      </c>
      <c r="C21" s="113"/>
      <c r="D21" s="113"/>
      <c r="E21" s="113"/>
      <c r="F21" s="113"/>
      <c r="G21" s="113"/>
      <c r="H21" s="147"/>
      <c r="I21" s="21" t="str">
        <f>IF($H$17="N/A","",IF(H21="Yes","Move to Step 7.",IF(H21="No","Retrofit swale to withstand erosive velocities and include design details in plans.  Provide location of design calculations, plans and details within the permit application in the 'Reference' column to the right.  Move to Step 8.","")))</f>
        <v/>
      </c>
      <c r="J21" s="145"/>
      <c r="K21" s="71"/>
    </row>
    <row r="22" spans="1:11" ht="75" customHeight="1" x14ac:dyDescent="0.35">
      <c r="A22" s="37">
        <v>7</v>
      </c>
      <c r="B22" s="113" t="s">
        <v>47</v>
      </c>
      <c r="C22" s="113"/>
      <c r="D22" s="113"/>
      <c r="E22" s="113"/>
      <c r="F22" s="113"/>
      <c r="G22" s="113"/>
      <c r="H22" s="147"/>
      <c r="I22" s="21" t="str">
        <f>IF($H$17="N/A","",IF(H22="Yes","Design and construct retrofits to stabilize swale and minimize future erosion.  Provide location of design calculations, plans and details within the permit application in the 'Reference' column to the right.  Move to Step 8.",IF(H22="No","Move to Step 9.","")))</f>
        <v/>
      </c>
      <c r="J22" s="145"/>
      <c r="K22" s="71"/>
    </row>
    <row r="23" spans="1:11" ht="60" customHeight="1" x14ac:dyDescent="0.35">
      <c r="A23" s="37">
        <v>8</v>
      </c>
      <c r="B23" s="113" t="s">
        <v>15</v>
      </c>
      <c r="C23" s="113"/>
      <c r="D23" s="113"/>
      <c r="E23" s="113"/>
      <c r="F23" s="113"/>
      <c r="G23" s="113"/>
      <c r="H23" s="147"/>
      <c r="I23" s="21" t="str">
        <f>IF($H$17="N/A","",IF(H23="Yes","Move to Step 9.",IF(H23="No","Provide justification for not designing in accordance with these manuals in 'Justification' column to the far right.  Move to Step 9.","")))</f>
        <v/>
      </c>
      <c r="J23" s="145"/>
      <c r="K23" s="146"/>
    </row>
    <row r="24" spans="1:11" ht="60" customHeight="1" x14ac:dyDescent="0.35">
      <c r="A24" s="37">
        <v>9</v>
      </c>
      <c r="B24" s="113" t="s">
        <v>14</v>
      </c>
      <c r="C24" s="114"/>
      <c r="D24" s="114"/>
      <c r="E24" s="114"/>
      <c r="F24" s="114"/>
      <c r="G24" s="114"/>
      <c r="H24" s="147"/>
      <c r="I24" s="21" t="str">
        <f>IF(H24="Yes","Provide location of design calculations within application showing how much water quality volume will be treated in the 'Reference' column on the right.  Move to Step 10.",IF(H24="No","Move to Step 10.",""))</f>
        <v/>
      </c>
      <c r="J24" s="145"/>
      <c r="K24" s="70"/>
    </row>
    <row r="25" spans="1:11" ht="30" customHeight="1" x14ac:dyDescent="0.35">
      <c r="A25" s="37"/>
      <c r="B25" s="109" t="s">
        <v>13</v>
      </c>
      <c r="C25" s="109"/>
      <c r="D25" s="109"/>
      <c r="E25" s="109"/>
      <c r="F25" s="109"/>
      <c r="G25" s="109"/>
      <c r="H25" s="109"/>
      <c r="I25" s="109"/>
      <c r="J25" s="109"/>
      <c r="K25" s="109"/>
    </row>
    <row r="26" spans="1:11" ht="69.75" customHeight="1" x14ac:dyDescent="0.35">
      <c r="A26" s="37">
        <v>10</v>
      </c>
      <c r="B26" s="113" t="s">
        <v>39</v>
      </c>
      <c r="C26" s="114"/>
      <c r="D26" s="114"/>
      <c r="E26" s="114"/>
      <c r="F26" s="114"/>
      <c r="G26" s="114"/>
      <c r="H26" s="147"/>
      <c r="I26" s="21" t="str">
        <f>IF(H26="Yes","Design level spreader in accordance with VSMM Section 4.2.3.2.  Provide location of design calculations, plans and details in 'Reference' column on the right.  Move to Step 11.",IF(H26="No","Provide justification for not constructing level spreader in 'Justification' column to the far right.  Move to Step 11.",""))</f>
        <v/>
      </c>
      <c r="J26" s="145"/>
      <c r="K26" s="146"/>
    </row>
    <row r="27" spans="1:11" ht="83.25" customHeight="1" x14ac:dyDescent="0.35">
      <c r="A27" s="37">
        <v>11</v>
      </c>
      <c r="B27" s="113" t="s">
        <v>38</v>
      </c>
      <c r="C27" s="114"/>
      <c r="D27" s="114"/>
      <c r="E27" s="114"/>
      <c r="F27" s="114"/>
      <c r="G27" s="114"/>
      <c r="H27" s="147"/>
      <c r="I27" s="21" t="str">
        <f>IF(H27="Yes","Design splash pads or energy dissipators in accordance with VTrans Hydraulics Manual (2015 or most recent edition) and plunge pools in accordance with VSMM Section 6.5.2. Move to Step 12.", IF(H27="No","Provide justification for not retrofitting outlets in 'Justification' tab.  Move to Step 12.",""))</f>
        <v/>
      </c>
      <c r="J27" s="145"/>
      <c r="K27" s="146"/>
    </row>
    <row r="28" spans="1:11" ht="30" customHeight="1" x14ac:dyDescent="0.35">
      <c r="A28" s="37"/>
      <c r="B28" s="109" t="s">
        <v>12</v>
      </c>
      <c r="C28" s="109"/>
      <c r="D28" s="109"/>
      <c r="E28" s="109"/>
      <c r="F28" s="109"/>
      <c r="G28" s="109"/>
      <c r="H28" s="109"/>
      <c r="I28" s="109"/>
      <c r="J28" s="109"/>
      <c r="K28" s="109"/>
    </row>
    <row r="29" spans="1:11" ht="60" customHeight="1" x14ac:dyDescent="0.35">
      <c r="A29" s="37">
        <v>12</v>
      </c>
      <c r="B29" s="113" t="s">
        <v>11</v>
      </c>
      <c r="C29" s="114"/>
      <c r="D29" s="114"/>
      <c r="E29" s="114"/>
      <c r="F29" s="114"/>
      <c r="G29" s="114"/>
      <c r="H29" s="147"/>
      <c r="I29" s="21" t="str">
        <f>IF(H29="Yes","Provide location of plans and details in 'Reference' column on the right.  Move to Step 13.", IF(H29="No","Move to Step 13.",""))</f>
        <v/>
      </c>
      <c r="J29" s="145"/>
      <c r="K29" s="70"/>
    </row>
    <row r="30" spans="1:11" ht="60" customHeight="1" x14ac:dyDescent="0.35">
      <c r="A30" s="37">
        <v>13</v>
      </c>
      <c r="B30" s="113" t="s">
        <v>40</v>
      </c>
      <c r="C30" s="114"/>
      <c r="D30" s="114"/>
      <c r="E30" s="114"/>
      <c r="F30" s="114"/>
      <c r="G30" s="114"/>
      <c r="H30" s="147"/>
      <c r="I30" s="21" t="str">
        <f>IF(H30="Yes","Design inlet retrofits to minimize erosion potential.  Provide location of plans and details in 'Reference' column on the right.  Move to Step 14.", IF(H30="No","Move to Step 14.",""))</f>
        <v/>
      </c>
      <c r="J30" s="145"/>
      <c r="K30" s="71"/>
    </row>
    <row r="31" spans="1:11" ht="60" customHeight="1" x14ac:dyDescent="0.35">
      <c r="A31" s="37">
        <v>14</v>
      </c>
      <c r="B31" s="113" t="s">
        <v>9</v>
      </c>
      <c r="C31" s="114"/>
      <c r="D31" s="114"/>
      <c r="E31" s="114"/>
      <c r="F31" s="114"/>
      <c r="G31" s="114"/>
      <c r="H31" s="147"/>
      <c r="I31" s="21" t="str">
        <f>IF(H31="Yes","Describe how erosion will be addressed in Narrative.  Provide location of plans and details in 'Reference' column on the right.  Move to Step 15.", IF(H31="No","Move to Step 15.",""))</f>
        <v/>
      </c>
      <c r="J31" s="145"/>
      <c r="K31" s="70"/>
    </row>
    <row r="32" spans="1:11" ht="60" customHeight="1" x14ac:dyDescent="0.35">
      <c r="A32" s="37">
        <v>15</v>
      </c>
      <c r="B32" s="113" t="s">
        <v>48</v>
      </c>
      <c r="C32" s="114"/>
      <c r="D32" s="114"/>
      <c r="E32" s="114"/>
      <c r="F32" s="114"/>
      <c r="G32" s="114"/>
      <c r="H32" s="147"/>
      <c r="I32" s="21" t="str">
        <f>IF(H32="Yes","Provide justification for leaving curbing or built-up berms in place in 'Justification' column to the far right.  Move to Step 16.", IF(H32="No","Remove built-up berms and curbing.  Move to Step 16.",""))</f>
        <v/>
      </c>
      <c r="J32" s="145"/>
      <c r="K32" s="146"/>
    </row>
    <row r="33" spans="1:11" ht="30" customHeight="1" x14ac:dyDescent="0.35">
      <c r="A33" s="37"/>
      <c r="B33" s="109" t="s">
        <v>7</v>
      </c>
      <c r="C33" s="109"/>
      <c r="D33" s="109"/>
      <c r="E33" s="109"/>
      <c r="F33" s="109"/>
      <c r="G33" s="109"/>
      <c r="H33" s="109"/>
      <c r="I33" s="109"/>
      <c r="J33" s="109"/>
      <c r="K33" s="109"/>
    </row>
    <row r="34" spans="1:11" ht="60" customHeight="1" x14ac:dyDescent="0.35">
      <c r="A34" s="37">
        <v>16</v>
      </c>
      <c r="B34" s="113" t="s">
        <v>49</v>
      </c>
      <c r="C34" s="114"/>
      <c r="D34" s="114"/>
      <c r="E34" s="114"/>
      <c r="F34" s="114"/>
      <c r="G34" s="114"/>
      <c r="H34" s="147"/>
      <c r="I34" s="21" t="str">
        <f>IF(H34="Yes","Include plans in the application detailing locations where soil depth and quality standard will be met.  Move to Step 17.", IF(H34="No","Provide justification in 'Justification' column to the far right.  Move to Step 17.",""))</f>
        <v/>
      </c>
      <c r="J34" s="145"/>
      <c r="K34" s="146"/>
    </row>
    <row r="35" spans="1:11" ht="75" customHeight="1" x14ac:dyDescent="0.35">
      <c r="A35" s="37">
        <v>17</v>
      </c>
      <c r="B35" s="113" t="s">
        <v>58</v>
      </c>
      <c r="C35" s="114"/>
      <c r="D35" s="114"/>
      <c r="E35" s="114"/>
      <c r="F35" s="114"/>
      <c r="G35" s="114"/>
      <c r="H35" s="147"/>
      <c r="I35" s="21" t="str">
        <f>IF(H35="Yes","Show locations on the plans.", IF(H35="No","Provide justification for leaving curbing or built-up berms in place in 'Justification' column to the far right.",""))</f>
        <v/>
      </c>
      <c r="J35" s="145"/>
      <c r="K35" s="146"/>
    </row>
    <row r="39" spans="1:11" x14ac:dyDescent="0.35">
      <c r="F39" s="15"/>
      <c r="G39" s="14">
        <v>1</v>
      </c>
      <c r="H39" s="13">
        <v>2</v>
      </c>
    </row>
    <row r="40" spans="1:11" x14ac:dyDescent="0.35">
      <c r="F40" s="15">
        <v>1</v>
      </c>
      <c r="G40" s="14">
        <v>80</v>
      </c>
      <c r="H40" s="13">
        <v>110</v>
      </c>
    </row>
    <row r="41" spans="1:11" x14ac:dyDescent="0.35">
      <c r="F41" s="15">
        <v>2</v>
      </c>
      <c r="G41" s="14">
        <v>35</v>
      </c>
      <c r="H41" s="13">
        <v>50</v>
      </c>
    </row>
    <row r="42" spans="1:11" x14ac:dyDescent="0.35">
      <c r="F42" s="15">
        <v>3</v>
      </c>
      <c r="G42" s="14">
        <v>65</v>
      </c>
      <c r="H42" s="13">
        <v>85</v>
      </c>
    </row>
  </sheetData>
  <mergeCells count="31">
    <mergeCell ref="H1:I1"/>
    <mergeCell ref="H3:I3"/>
    <mergeCell ref="A2:D3"/>
    <mergeCell ref="B13:G13"/>
    <mergeCell ref="B20:G20"/>
    <mergeCell ref="B18:G18"/>
    <mergeCell ref="B15:G15"/>
    <mergeCell ref="B17:G17"/>
    <mergeCell ref="B19:G19"/>
    <mergeCell ref="B35:G35"/>
    <mergeCell ref="B29:G29"/>
    <mergeCell ref="B30:G30"/>
    <mergeCell ref="B27:G27"/>
    <mergeCell ref="B23:G23"/>
    <mergeCell ref="B24:G24"/>
    <mergeCell ref="B26:G26"/>
    <mergeCell ref="B5:K5"/>
    <mergeCell ref="B7:K7"/>
    <mergeCell ref="B9:K9"/>
    <mergeCell ref="B34:G34"/>
    <mergeCell ref="B31:G31"/>
    <mergeCell ref="B32:G32"/>
    <mergeCell ref="B14:K14"/>
    <mergeCell ref="B22:G22"/>
    <mergeCell ref="B21:G21"/>
    <mergeCell ref="B16:K16"/>
    <mergeCell ref="B25:K25"/>
    <mergeCell ref="B28:K28"/>
    <mergeCell ref="B33:K33"/>
    <mergeCell ref="B11:H11"/>
    <mergeCell ref="C12:H12"/>
  </mergeCells>
  <conditionalFormatting sqref="B22:J22">
    <cfRule type="expression" dxfId="50" priority="11">
      <formula>$H$21="No"</formula>
    </cfRule>
    <cfRule type="expression" dxfId="49" priority="17">
      <formula>$H$17="N/A"</formula>
    </cfRule>
    <cfRule type="expression" dxfId="48" priority="18">
      <formula>$H$17="No"</formula>
    </cfRule>
  </conditionalFormatting>
  <conditionalFormatting sqref="B20:J20">
    <cfRule type="expression" dxfId="47" priority="15">
      <formula>$H$17="N/A"</formula>
    </cfRule>
    <cfRule type="expression" dxfId="46" priority="16">
      <formula>$H$17="No"</formula>
    </cfRule>
  </conditionalFormatting>
  <conditionalFormatting sqref="B19:J21">
    <cfRule type="expression" dxfId="45" priority="14">
      <formula>$H$18="No"</formula>
    </cfRule>
  </conditionalFormatting>
  <conditionalFormatting sqref="B23:J23">
    <cfRule type="expression" dxfId="44" priority="13">
      <formula>$H$22="No"</formula>
    </cfRule>
  </conditionalFormatting>
  <conditionalFormatting sqref="B14:K35">
    <cfRule type="expression" dxfId="43" priority="30">
      <formula>$I$11&gt;0</formula>
    </cfRule>
  </conditionalFormatting>
  <conditionalFormatting sqref="K15">
    <cfRule type="expression" dxfId="42" priority="10">
      <formula>$H$15="Yes"</formula>
    </cfRule>
  </conditionalFormatting>
  <conditionalFormatting sqref="B18:K23">
    <cfRule type="expression" dxfId="41" priority="19">
      <formula>$H$17="N/A"</formula>
    </cfRule>
    <cfRule type="expression" dxfId="40" priority="20">
      <formula>$H$17="No"</formula>
    </cfRule>
  </conditionalFormatting>
  <conditionalFormatting sqref="K18">
    <cfRule type="expression" dxfId="39" priority="9">
      <formula>$H$17="Yes"</formula>
    </cfRule>
  </conditionalFormatting>
  <conditionalFormatting sqref="K20">
    <cfRule type="expression" dxfId="38" priority="8">
      <formula>$H$20="Yes"</formula>
    </cfRule>
  </conditionalFormatting>
  <conditionalFormatting sqref="K23">
    <cfRule type="expression" dxfId="37" priority="7">
      <formula>$H$23="Yes"</formula>
    </cfRule>
  </conditionalFormatting>
  <conditionalFormatting sqref="K26">
    <cfRule type="expression" dxfId="36" priority="6">
      <formula>$H$26="Yes"</formula>
    </cfRule>
  </conditionalFormatting>
  <conditionalFormatting sqref="K27">
    <cfRule type="expression" dxfId="35" priority="5">
      <formula>$H$27="Yes"</formula>
    </cfRule>
  </conditionalFormatting>
  <conditionalFormatting sqref="K32">
    <cfRule type="expression" dxfId="34" priority="4">
      <formula>$H$32="No"</formula>
    </cfRule>
  </conditionalFormatting>
  <conditionalFormatting sqref="K34">
    <cfRule type="expression" dxfId="33" priority="3">
      <formula>$H$34="Yes"</formula>
    </cfRule>
  </conditionalFormatting>
  <conditionalFormatting sqref="K35">
    <cfRule type="expression" dxfId="32" priority="2">
      <formula>$H$35="Yes"</formula>
    </cfRule>
  </conditionalFormatting>
  <conditionalFormatting sqref="H1:I1">
    <cfRule type="expression" dxfId="31" priority="1">
      <formula>$H$1=0</formula>
    </cfRule>
  </conditionalFormatting>
  <dataValidations count="1">
    <dataValidation type="list" allowBlank="1" showInputMessage="1" showErrorMessage="1" sqref="H15 H26:H27 H34:H35 H29:H32 H17:H24" xr:uid="{00000000-0002-0000-0100-000000000000}">
      <formula1>Answer</formula1>
    </dataValidation>
  </dataValidations>
  <pageMargins left="0.5" right="0.5" top="0.75" bottom="0.75" header="0" footer="0.3"/>
  <pageSetup scale="67" fitToHeight="0"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41"/>
  <sheetViews>
    <sheetView topLeftCell="A4" zoomScaleNormal="100" zoomScalePageLayoutView="145" workbookViewId="0">
      <selection activeCell="B6" sqref="B6"/>
    </sheetView>
  </sheetViews>
  <sheetFormatPr defaultColWidth="9.140625" defaultRowHeight="18" x14ac:dyDescent="0.35"/>
  <cols>
    <col min="1" max="1" width="3.28515625" style="12" customWidth="1"/>
    <col min="2" max="2" width="14.42578125" style="10" customWidth="1"/>
    <col min="3" max="3" width="8.28515625" style="10" customWidth="1"/>
    <col min="4" max="4" width="11.7109375" style="10" customWidth="1"/>
    <col min="5" max="5" width="15.7109375" style="10" customWidth="1"/>
    <col min="6" max="6" width="9" style="10" customWidth="1"/>
    <col min="7" max="7" width="15.7109375" style="12" customWidth="1"/>
    <col min="8" max="8" width="45.7109375" style="11" customWidth="1"/>
    <col min="9" max="9" width="16.85546875" style="11" customWidth="1"/>
    <col min="10" max="10" width="33.5703125" style="10" customWidth="1"/>
    <col min="11" max="14" width="9.140625" style="10"/>
    <col min="15" max="15" width="9.140625" style="10" hidden="1" customWidth="1"/>
    <col min="16" max="16384" width="9.140625" style="10"/>
  </cols>
  <sheetData>
    <row r="1" spans="1:16" ht="18" customHeight="1" x14ac:dyDescent="0.35">
      <c r="A1" s="24" t="str">
        <f>'Project Classification Tool'!A5</f>
        <v>Version: 5/20/2020</v>
      </c>
      <c r="B1" s="25"/>
      <c r="C1" s="25"/>
      <c r="D1" s="26"/>
      <c r="E1" s="26"/>
      <c r="F1" s="27" t="s">
        <v>2</v>
      </c>
      <c r="G1" s="126">
        <f>'Project Classification Tool'!B2</f>
        <v>0</v>
      </c>
      <c r="H1" s="116"/>
      <c r="I1" s="28"/>
      <c r="J1" s="26"/>
      <c r="O1" s="10" t="s">
        <v>6</v>
      </c>
    </row>
    <row r="2" spans="1:16" ht="19.149999999999999" customHeight="1" x14ac:dyDescent="0.35">
      <c r="A2" s="118" t="s">
        <v>35</v>
      </c>
      <c r="B2" s="118"/>
      <c r="C2" s="118"/>
      <c r="D2" s="118"/>
      <c r="E2" s="26"/>
      <c r="F2" s="27" t="s">
        <v>24</v>
      </c>
      <c r="G2" s="158"/>
      <c r="H2" s="157"/>
      <c r="I2" s="28"/>
      <c r="J2" s="26"/>
      <c r="O2" s="10" t="s">
        <v>5</v>
      </c>
    </row>
    <row r="3" spans="1:16" s="18" customFormat="1" ht="19.149999999999999" customHeight="1" x14ac:dyDescent="0.45">
      <c r="A3" s="119"/>
      <c r="B3" s="119"/>
      <c r="C3" s="119"/>
      <c r="D3" s="119"/>
      <c r="E3" s="25"/>
      <c r="F3" s="27"/>
      <c r="G3" s="117"/>
      <c r="H3" s="117"/>
      <c r="I3" s="29"/>
      <c r="J3" s="69"/>
      <c r="O3" s="10" t="s">
        <v>23</v>
      </c>
      <c r="P3" s="10"/>
    </row>
    <row r="4" spans="1:16" s="17" customFormat="1" ht="15.6" customHeight="1" x14ac:dyDescent="0.4">
      <c r="A4" s="30"/>
      <c r="B4" s="31"/>
      <c r="C4" s="32"/>
      <c r="D4" s="33"/>
      <c r="E4" s="34"/>
      <c r="F4" s="24"/>
      <c r="G4" s="35"/>
      <c r="H4" s="36"/>
      <c r="I4" s="36"/>
      <c r="J4" s="36"/>
    </row>
    <row r="5" spans="1:16" s="17" customFormat="1" ht="57.75" customHeight="1" x14ac:dyDescent="0.4">
      <c r="A5" s="37"/>
      <c r="B5" s="112" t="s">
        <v>99</v>
      </c>
      <c r="C5" s="112"/>
      <c r="D5" s="112"/>
      <c r="E5" s="112"/>
      <c r="F5" s="112"/>
      <c r="G5" s="112"/>
      <c r="H5" s="112"/>
      <c r="I5" s="112"/>
      <c r="J5" s="112"/>
    </row>
    <row r="6" spans="1:16" s="17" customFormat="1" ht="17.45" customHeight="1" x14ac:dyDescent="0.4">
      <c r="A6" s="37"/>
      <c r="B6" s="38"/>
      <c r="C6" s="38"/>
      <c r="D6" s="39"/>
      <c r="E6" s="41"/>
      <c r="F6" s="41"/>
      <c r="G6" s="42"/>
      <c r="H6" s="43"/>
      <c r="I6" s="43"/>
      <c r="J6" s="36"/>
    </row>
    <row r="7" spans="1:16" s="17" customFormat="1" ht="45" customHeight="1" x14ac:dyDescent="0.4">
      <c r="A7" s="37"/>
      <c r="B7" s="112" t="s">
        <v>94</v>
      </c>
      <c r="C7" s="112"/>
      <c r="D7" s="112"/>
      <c r="E7" s="112"/>
      <c r="F7" s="112"/>
      <c r="G7" s="112"/>
      <c r="H7" s="112"/>
      <c r="I7" s="112"/>
      <c r="J7" s="112"/>
    </row>
    <row r="8" spans="1:16" s="17" customFormat="1" ht="17.45" customHeight="1" x14ac:dyDescent="0.4">
      <c r="A8" s="37"/>
      <c r="B8" s="38"/>
      <c r="C8" s="38"/>
      <c r="D8" s="39"/>
      <c r="E8" s="41"/>
      <c r="F8" s="41"/>
      <c r="G8" s="42"/>
      <c r="H8" s="43"/>
      <c r="I8" s="43"/>
      <c r="J8" s="36"/>
    </row>
    <row r="9" spans="1:16" s="17" customFormat="1" ht="60" customHeight="1" x14ac:dyDescent="0.4">
      <c r="A9" s="37"/>
      <c r="B9" s="112" t="s">
        <v>95</v>
      </c>
      <c r="C9" s="112"/>
      <c r="D9" s="112"/>
      <c r="E9" s="112"/>
      <c r="F9" s="112"/>
      <c r="G9" s="112"/>
      <c r="H9" s="112"/>
      <c r="I9" s="112"/>
      <c r="J9" s="112"/>
    </row>
    <row r="10" spans="1:16" s="17" customFormat="1" ht="17.45" customHeight="1" x14ac:dyDescent="0.4">
      <c r="A10" s="37"/>
      <c r="B10" s="44"/>
      <c r="C10" s="44"/>
      <c r="D10" s="44"/>
      <c r="E10" s="44"/>
      <c r="F10" s="44"/>
      <c r="G10" s="44"/>
      <c r="H10" s="44"/>
      <c r="I10" s="44"/>
      <c r="J10" s="36"/>
    </row>
    <row r="11" spans="1:16" s="17" customFormat="1" ht="17.45" customHeight="1" x14ac:dyDescent="0.4">
      <c r="A11" s="37"/>
      <c r="B11" s="127" t="s">
        <v>41</v>
      </c>
      <c r="C11" s="127"/>
      <c r="D11" s="127"/>
      <c r="E11" s="127"/>
      <c r="F11" s="127"/>
      <c r="G11" s="22">
        <f>'Project Classification Tool'!D28</f>
        <v>0</v>
      </c>
      <c r="H11" s="44" t="s">
        <v>1</v>
      </c>
      <c r="I11" s="44"/>
    </row>
    <row r="12" spans="1:16" s="17" customFormat="1" ht="17.45" customHeight="1" x14ac:dyDescent="0.4">
      <c r="A12" s="16"/>
      <c r="B12" s="128" t="str">
        <f>IF(G11&lt;=0, "Completion of this worksheet not necessary.  Complete Design Worksheet (6.1.1).","Complete this Worksheet.")</f>
        <v>Completion of this worksheet not necessary.  Complete Design Worksheet (6.1.1).</v>
      </c>
      <c r="C12" s="128"/>
      <c r="D12" s="128"/>
      <c r="E12" s="128"/>
      <c r="F12" s="128"/>
      <c r="G12" s="128"/>
      <c r="H12" s="23"/>
      <c r="I12" s="23"/>
      <c r="J12" s="36"/>
    </row>
    <row r="13" spans="1:16" ht="20.100000000000001" customHeight="1" x14ac:dyDescent="0.35">
      <c r="A13" s="37"/>
      <c r="B13" s="120"/>
      <c r="C13" s="121"/>
      <c r="D13" s="121"/>
      <c r="E13" s="121"/>
      <c r="F13" s="122"/>
      <c r="G13" s="46" t="s">
        <v>22</v>
      </c>
      <c r="H13" s="47" t="s">
        <v>21</v>
      </c>
      <c r="I13" s="47" t="s">
        <v>20</v>
      </c>
      <c r="J13" s="47" t="s">
        <v>26</v>
      </c>
    </row>
    <row r="14" spans="1:16" ht="30" customHeight="1" x14ac:dyDescent="0.35">
      <c r="A14" s="37"/>
      <c r="B14" s="138" t="s">
        <v>34</v>
      </c>
      <c r="C14" s="139"/>
      <c r="D14" s="139"/>
      <c r="E14" s="139"/>
      <c r="F14" s="139"/>
      <c r="G14" s="139"/>
      <c r="H14" s="139"/>
      <c r="I14" s="139"/>
      <c r="J14" s="139"/>
    </row>
    <row r="15" spans="1:16" ht="90" customHeight="1" x14ac:dyDescent="0.35">
      <c r="A15" s="37">
        <v>1</v>
      </c>
      <c r="B15" s="123" t="s">
        <v>93</v>
      </c>
      <c r="C15" s="124"/>
      <c r="D15" s="124"/>
      <c r="E15" s="124"/>
      <c r="F15" s="125"/>
      <c r="G15" s="147" t="s">
        <v>5</v>
      </c>
      <c r="H15" s="21" t="str">
        <f>IF(G15="Yes","Stormwater treatment standards apply at each discharge point where net increase in impervious surface exceeds 1 acre unless waivers are achieved.  The standards compliance workbook must be filled out for this discharge point. Move to Step 2.",IF(G15="No","Design STP to treat 100% of WQv for net increase in impervious surface.  Move to Step 2.",""))</f>
        <v>Design STP to treat 100% of WQv for net increase in impervious surface.  Move to Step 2.</v>
      </c>
      <c r="I15" s="145"/>
      <c r="J15" s="70"/>
    </row>
    <row r="16" spans="1:16" ht="90" customHeight="1" x14ac:dyDescent="0.35">
      <c r="A16" s="37">
        <v>2</v>
      </c>
      <c r="B16" s="123" t="s">
        <v>33</v>
      </c>
      <c r="C16" s="124"/>
      <c r="D16" s="124"/>
      <c r="E16" s="124"/>
      <c r="F16" s="125"/>
      <c r="G16" s="147" t="s">
        <v>5</v>
      </c>
      <c r="H16" s="21" t="str">
        <f>IF(G16="Yes","Provide applicable STP worksheet as an attachment.  Move to Step 3.",IF(G16="No","Designer must propose alternative that would achieve an equivalent pollutant reduction and provide documentation.  Recommend meeting with Agency staff to discuss initial feasibility of proposed alternative.  Move to Step 3.",""))</f>
        <v>Designer must propose alternative that would achieve an equivalent pollutant reduction and provide documentation.  Recommend meeting with Agency staff to discuss initial feasibility of proposed alternative.  Move to Step 3.</v>
      </c>
      <c r="I16" s="145"/>
      <c r="J16" s="70"/>
    </row>
    <row r="17" spans="1:10" ht="30" customHeight="1" x14ac:dyDescent="0.35">
      <c r="A17" s="37"/>
      <c r="B17" s="140" t="s">
        <v>32</v>
      </c>
      <c r="C17" s="141"/>
      <c r="D17" s="141"/>
      <c r="E17" s="141"/>
      <c r="F17" s="141"/>
      <c r="G17" s="141"/>
      <c r="H17" s="141"/>
      <c r="I17" s="141"/>
      <c r="J17" s="141"/>
    </row>
    <row r="18" spans="1:10" ht="60" customHeight="1" x14ac:dyDescent="0.35">
      <c r="A18" s="37">
        <v>3</v>
      </c>
      <c r="B18" s="123" t="s">
        <v>31</v>
      </c>
      <c r="C18" s="124"/>
      <c r="D18" s="124"/>
      <c r="E18" s="124"/>
      <c r="F18" s="125"/>
      <c r="G18" s="147" t="s">
        <v>6</v>
      </c>
      <c r="H18" s="21" t="str">
        <f>IF($G$18="N/A","",IF(G18="Yes","Proceed to Step 4.",IF(G18="No","Skip steps 4-8.  Move to Step 9.","")))</f>
        <v>Proceed to Step 4.</v>
      </c>
      <c r="I18" s="145"/>
      <c r="J18" s="71"/>
    </row>
    <row r="19" spans="1:10" ht="60" customHeight="1" x14ac:dyDescent="0.35">
      <c r="A19" s="37">
        <v>4</v>
      </c>
      <c r="B19" s="123" t="s">
        <v>30</v>
      </c>
      <c r="C19" s="124"/>
      <c r="D19" s="124"/>
      <c r="E19" s="124"/>
      <c r="F19" s="125"/>
      <c r="G19" s="147" t="s">
        <v>5</v>
      </c>
      <c r="H19" s="21" t="str">
        <f>IF($G$18="N/A","",IF(G19="Yes","Document existing impervious area to be treated on plan.  Provide location of plan within permit application in 'Reference' column to the right.  Skip Steps 5 - 7.  Move to Step 8.",IF(G19="No","Proceed to Step 5.","")))</f>
        <v>Proceed to Step 5.</v>
      </c>
      <c r="I19" s="145"/>
      <c r="J19" s="71"/>
    </row>
    <row r="20" spans="1:10" ht="75" customHeight="1" x14ac:dyDescent="0.35">
      <c r="A20" s="37">
        <v>5</v>
      </c>
      <c r="B20" s="123" t="s">
        <v>29</v>
      </c>
      <c r="C20" s="124"/>
      <c r="D20" s="124"/>
      <c r="E20" s="124"/>
      <c r="F20" s="125"/>
      <c r="G20" s="147" t="s">
        <v>5</v>
      </c>
      <c r="H20" s="21" t="str">
        <f>IF($G$18="N/A","",IF(G20="Yes","Document existing impervious area to be treated on plan.  List discharge point where treatment will occur and location of plan within permit application in 'Reference' column to the right.  Skip Steps 6 &amp; 7.  Move to Step 8.",IF(G20="No","Proceed to Step 6","")))</f>
        <v>Proceed to Step 6</v>
      </c>
      <c r="I20" s="145"/>
      <c r="J20" s="71"/>
    </row>
    <row r="21" spans="1:10" ht="60" customHeight="1" x14ac:dyDescent="0.35">
      <c r="A21" s="37">
        <v>6</v>
      </c>
      <c r="B21" s="123" t="s">
        <v>28</v>
      </c>
      <c r="C21" s="124"/>
      <c r="D21" s="124"/>
      <c r="E21" s="124"/>
      <c r="F21" s="125"/>
      <c r="G21" s="147" t="s">
        <v>5</v>
      </c>
      <c r="H21" s="21" t="str">
        <f>IF($G$18="N/A","",IF(G21="Yes","Document existing impervious area to be treated on plan.  Provide location of plan within permit application in 'Reference' column to the right.  Skip Step 7 and move to Step 8.",IF(G21="No","Proceed to Step 7.","")))</f>
        <v>Proceed to Step 7.</v>
      </c>
      <c r="I21" s="145"/>
      <c r="J21" s="70"/>
    </row>
    <row r="22" spans="1:10" ht="60" customHeight="1" x14ac:dyDescent="0.35">
      <c r="A22" s="37">
        <v>7</v>
      </c>
      <c r="B22" s="123" t="s">
        <v>27</v>
      </c>
      <c r="C22" s="124"/>
      <c r="D22" s="124"/>
      <c r="E22" s="124"/>
      <c r="F22" s="125"/>
      <c r="G22" s="147" t="s">
        <v>5</v>
      </c>
      <c r="H22" s="21" t="str">
        <f>IF($G$18="N/A","",IF(G22="Yes","Document existing impervious area to be treated on plan.  Provide location of plan within permit application in 'Reference' column to the right.  Move to Step 8.",IF(G22="No","Site balancing is not achievable.  Reconsider use of acceptable or alternative STP within project limits.","")))</f>
        <v>Site balancing is not achievable.  Reconsider use of acceptable or alternative STP within project limits.</v>
      </c>
      <c r="I22" s="145"/>
      <c r="J22" s="70"/>
    </row>
    <row r="23" spans="1:10" ht="60" customHeight="1" x14ac:dyDescent="0.35">
      <c r="A23" s="37">
        <v>8</v>
      </c>
      <c r="B23" s="123" t="s">
        <v>62</v>
      </c>
      <c r="C23" s="124"/>
      <c r="D23" s="124"/>
      <c r="E23" s="124"/>
      <c r="F23" s="125"/>
      <c r="G23" s="147" t="s">
        <v>5</v>
      </c>
      <c r="H23" s="21" t="str">
        <f>IF(G23="Yes","Move to Step 9.",IF(G23="No","Applicant to obtain control of impervious area.  Move to Step 9.",""))</f>
        <v>Applicant to obtain control of impervious area.  Move to Step 9.</v>
      </c>
      <c r="I23" s="145"/>
      <c r="J23" s="70"/>
    </row>
    <row r="24" spans="1:10" ht="30" customHeight="1" x14ac:dyDescent="0.35">
      <c r="A24" s="37"/>
      <c r="B24" s="142" t="s">
        <v>13</v>
      </c>
      <c r="C24" s="143"/>
      <c r="D24" s="143"/>
      <c r="E24" s="143"/>
      <c r="F24" s="143"/>
      <c r="G24" s="143"/>
      <c r="H24" s="143"/>
      <c r="I24" s="143"/>
      <c r="J24" s="143"/>
    </row>
    <row r="25" spans="1:10" ht="60" customHeight="1" x14ac:dyDescent="0.35">
      <c r="A25" s="37">
        <v>9</v>
      </c>
      <c r="B25" s="123" t="s">
        <v>39</v>
      </c>
      <c r="C25" s="124"/>
      <c r="D25" s="124"/>
      <c r="E25" s="124"/>
      <c r="F25" s="125"/>
      <c r="G25" s="147" t="s">
        <v>5</v>
      </c>
      <c r="H25" s="21" t="str">
        <f>IF(G25="Yes","Design level spreader in accordance with VSMM Section 4.2.3.2.  Provide location of design calculations, plans and details in 'Reference' column on the right.  Move to Step 10.",IF(G25="No","Provide justification for not constructing level spreader in the 'Justification' column to the far right.  Move to Step 10.",""))</f>
        <v>Provide justification for not constructing level spreader in the 'Justification' column to the far right.  Move to Step 10.</v>
      </c>
      <c r="I25" s="145"/>
      <c r="J25" s="146"/>
    </row>
    <row r="26" spans="1:10" ht="75" customHeight="1" x14ac:dyDescent="0.35">
      <c r="A26" s="37">
        <v>10</v>
      </c>
      <c r="B26" s="123" t="s">
        <v>38</v>
      </c>
      <c r="C26" s="124"/>
      <c r="D26" s="124"/>
      <c r="E26" s="124"/>
      <c r="F26" s="125"/>
      <c r="G26" s="147" t="s">
        <v>5</v>
      </c>
      <c r="H26" s="21" t="str">
        <f>IF(G26="Yes","Design splash pads or energy dissipators in accordance with VTrans Hydraulics Manual (2015 or most recent edition) and plunge pools in accordance with VSMM Section 6.5.2. Move to Step 11.", IF(G26="No","Provide justification for not retrofitting outlets in the 'Justification' column to the right.  Move to Step 11.",""))</f>
        <v>Provide justification for not retrofitting outlets in the 'Justification' column to the right.  Move to Step 11.</v>
      </c>
      <c r="I26" s="145"/>
      <c r="J26" s="146"/>
    </row>
    <row r="27" spans="1:10" ht="30" customHeight="1" x14ac:dyDescent="0.35">
      <c r="A27" s="37"/>
      <c r="B27" s="142" t="s">
        <v>12</v>
      </c>
      <c r="C27" s="143"/>
      <c r="D27" s="143"/>
      <c r="E27" s="143"/>
      <c r="F27" s="143"/>
      <c r="G27" s="143"/>
      <c r="H27" s="143"/>
      <c r="I27" s="143"/>
      <c r="J27" s="143"/>
    </row>
    <row r="28" spans="1:10" ht="60" customHeight="1" x14ac:dyDescent="0.35">
      <c r="A28" s="37">
        <v>11</v>
      </c>
      <c r="B28" s="113" t="s">
        <v>11</v>
      </c>
      <c r="C28" s="114"/>
      <c r="D28" s="114"/>
      <c r="E28" s="114"/>
      <c r="F28" s="114"/>
      <c r="G28" s="147" t="s">
        <v>5</v>
      </c>
      <c r="H28" s="21" t="str">
        <f>IF(G28="Yes","Provide location of plans and details in 'Reference' column on the right.  Move to Step 12.", IF(G28="No","Move to Step 12.",""))</f>
        <v>Move to Step 12.</v>
      </c>
      <c r="I28" s="145"/>
      <c r="J28" s="70"/>
    </row>
    <row r="29" spans="1:10" ht="60" customHeight="1" x14ac:dyDescent="0.35">
      <c r="A29" s="37">
        <v>12</v>
      </c>
      <c r="B29" s="113" t="s">
        <v>10</v>
      </c>
      <c r="C29" s="114"/>
      <c r="D29" s="114"/>
      <c r="E29" s="114"/>
      <c r="F29" s="114"/>
      <c r="G29" s="147" t="s">
        <v>5</v>
      </c>
      <c r="H29" s="21" t="str">
        <f>IF(G29="Yes","Design inlet retrofits to minimize erosion potential.  Provide location of plans and details in 'Reference' column on the right.  Move to Step 13.", IF(G29="No","Move to Step 13.",""))</f>
        <v>Move to Step 13.</v>
      </c>
      <c r="I29" s="145"/>
      <c r="J29" s="71"/>
    </row>
    <row r="30" spans="1:10" ht="60" customHeight="1" x14ac:dyDescent="0.35">
      <c r="A30" s="37">
        <v>13</v>
      </c>
      <c r="B30" s="113" t="s">
        <v>9</v>
      </c>
      <c r="C30" s="114"/>
      <c r="D30" s="114"/>
      <c r="E30" s="114"/>
      <c r="F30" s="114"/>
      <c r="G30" s="147" t="s">
        <v>5</v>
      </c>
      <c r="H30" s="21" t="str">
        <f>IF(G30="Yes","Describe how erosion will be addressed in Narrative.  Provide location of plans and details in 'Reference' column on the right.  Move to Step 14.", IF(G30="No","Move to Step 14.",""))</f>
        <v>Move to Step 14.</v>
      </c>
      <c r="I30" s="145"/>
      <c r="J30" s="70"/>
    </row>
    <row r="31" spans="1:10" ht="60" customHeight="1" x14ac:dyDescent="0.35">
      <c r="A31" s="37">
        <v>14</v>
      </c>
      <c r="B31" s="113" t="s">
        <v>8</v>
      </c>
      <c r="C31" s="114"/>
      <c r="D31" s="114"/>
      <c r="E31" s="114"/>
      <c r="F31" s="114"/>
      <c r="G31" s="147" t="s">
        <v>6</v>
      </c>
      <c r="H31" s="21" t="str">
        <f>IF(G31="Yes","Provide justification for leaving curbing or built-up berms in place in the 'Justification' column to the far right.  Move to Step 15.", IF(G31="No","Remove built-up berms and curbing.  Move to Step 15.",""))</f>
        <v>Provide justification for leaving curbing or built-up berms in place in the 'Justification' column to the far right.  Move to Step 15.</v>
      </c>
      <c r="I31" s="145"/>
      <c r="J31" s="146"/>
    </row>
    <row r="32" spans="1:10" ht="30" customHeight="1" x14ac:dyDescent="0.35">
      <c r="A32" s="37"/>
      <c r="B32" s="109" t="s">
        <v>7</v>
      </c>
      <c r="C32" s="109"/>
      <c r="D32" s="109"/>
      <c r="E32" s="109"/>
      <c r="F32" s="109"/>
      <c r="G32" s="109"/>
      <c r="H32" s="109"/>
      <c r="I32" s="109"/>
      <c r="J32" s="109"/>
    </row>
    <row r="33" spans="1:10" ht="60" customHeight="1" x14ac:dyDescent="0.35">
      <c r="A33" s="37">
        <v>15</v>
      </c>
      <c r="B33" s="113" t="s">
        <v>49</v>
      </c>
      <c r="C33" s="114"/>
      <c r="D33" s="114"/>
      <c r="E33" s="114"/>
      <c r="F33" s="114"/>
      <c r="G33" s="147" t="s">
        <v>6</v>
      </c>
      <c r="H33" s="21" t="str">
        <f>IF(G33="Yes","Include plans in the application detailing locations where soil depth and quality standard will be met.  Move to Step 16.", IF(G33="No","Provide justification in 'Justification' column on the far right.  Move to Step 16.",""))</f>
        <v>Include plans in the application detailing locations where soil depth and quality standard will be met.  Move to Step 16.</v>
      </c>
      <c r="I33" s="145"/>
      <c r="J33" s="146"/>
    </row>
    <row r="34" spans="1:10" ht="75" customHeight="1" x14ac:dyDescent="0.35">
      <c r="A34" s="37">
        <v>16</v>
      </c>
      <c r="B34" s="113" t="s">
        <v>58</v>
      </c>
      <c r="C34" s="114"/>
      <c r="D34" s="114"/>
      <c r="E34" s="114"/>
      <c r="F34" s="114"/>
      <c r="G34" s="147" t="s">
        <v>6</v>
      </c>
      <c r="H34" s="21" t="str">
        <f>IF(G34="Yes","Show locations on the plans.", IF(G34="No","Provide justification in 'Justification' column on the far right.",""))</f>
        <v>Show locations on the plans.</v>
      </c>
      <c r="I34" s="145"/>
      <c r="J34" s="146"/>
    </row>
    <row r="38" spans="1:10" x14ac:dyDescent="0.35">
      <c r="E38" s="15"/>
      <c r="F38" s="14">
        <v>1</v>
      </c>
      <c r="G38" s="13">
        <v>2</v>
      </c>
    </row>
    <row r="39" spans="1:10" x14ac:dyDescent="0.35">
      <c r="E39" s="15">
        <v>1</v>
      </c>
      <c r="F39" s="14">
        <v>80</v>
      </c>
      <c r="G39" s="13">
        <v>110</v>
      </c>
    </row>
    <row r="40" spans="1:10" x14ac:dyDescent="0.35">
      <c r="E40" s="15">
        <v>2</v>
      </c>
      <c r="F40" s="14">
        <v>35</v>
      </c>
      <c r="G40" s="13">
        <v>50</v>
      </c>
    </row>
    <row r="41" spans="1:10" x14ac:dyDescent="0.35">
      <c r="E41" s="15">
        <v>3</v>
      </c>
      <c r="F41" s="14">
        <v>65</v>
      </c>
      <c r="G41" s="13">
        <v>85</v>
      </c>
    </row>
  </sheetData>
  <mergeCells count="30">
    <mergeCell ref="B33:F33"/>
    <mergeCell ref="B30:F30"/>
    <mergeCell ref="B31:F31"/>
    <mergeCell ref="B34:F34"/>
    <mergeCell ref="B32:J32"/>
    <mergeCell ref="G1:H1"/>
    <mergeCell ref="G3:H3"/>
    <mergeCell ref="A2:D3"/>
    <mergeCell ref="B13:F13"/>
    <mergeCell ref="B11:F11"/>
    <mergeCell ref="B12:G12"/>
    <mergeCell ref="B5:J5"/>
    <mergeCell ref="B7:J7"/>
    <mergeCell ref="B9:J9"/>
    <mergeCell ref="B29:F29"/>
    <mergeCell ref="B26:F26"/>
    <mergeCell ref="B23:F23"/>
    <mergeCell ref="B18:F18"/>
    <mergeCell ref="B20:F20"/>
    <mergeCell ref="B21:F21"/>
    <mergeCell ref="B19:F19"/>
    <mergeCell ref="B24:J24"/>
    <mergeCell ref="B27:J27"/>
    <mergeCell ref="B22:F22"/>
    <mergeCell ref="B25:F25"/>
    <mergeCell ref="B28:F28"/>
    <mergeCell ref="B15:F15"/>
    <mergeCell ref="B16:F16"/>
    <mergeCell ref="B14:J14"/>
    <mergeCell ref="B17:J17"/>
  </mergeCells>
  <conditionalFormatting sqref="B14:J34">
    <cfRule type="expression" dxfId="70" priority="8">
      <formula>$G$11&lt;=0</formula>
    </cfRule>
  </conditionalFormatting>
  <conditionalFormatting sqref="J25">
    <cfRule type="expression" dxfId="69" priority="6">
      <formula>$G$25="Yes"</formula>
    </cfRule>
  </conditionalFormatting>
  <conditionalFormatting sqref="J26">
    <cfRule type="expression" dxfId="68" priority="5">
      <formula>$G$26="Yes"</formula>
    </cfRule>
  </conditionalFormatting>
  <conditionalFormatting sqref="J31">
    <cfRule type="expression" dxfId="67" priority="4">
      <formula>$G$31="No"</formula>
    </cfRule>
  </conditionalFormatting>
  <conditionalFormatting sqref="J33">
    <cfRule type="expression" dxfId="66" priority="3">
      <formula>$G$33="Yes"</formula>
    </cfRule>
  </conditionalFormatting>
  <conditionalFormatting sqref="J34">
    <cfRule type="expression" dxfId="65" priority="2">
      <formula>$G$34="Yes"</formula>
    </cfRule>
  </conditionalFormatting>
  <conditionalFormatting sqref="B19:I23">
    <cfRule type="expression" dxfId="64" priority="31">
      <formula>$G$18="No"</formula>
    </cfRule>
  </conditionalFormatting>
  <conditionalFormatting sqref="B20:I22">
    <cfRule type="expression" dxfId="63" priority="33">
      <formula>$G$19="Yes"</formula>
    </cfRule>
  </conditionalFormatting>
  <conditionalFormatting sqref="B21:I22">
    <cfRule type="expression" dxfId="62" priority="35">
      <formula>$G$20="Yes"</formula>
    </cfRule>
  </conditionalFormatting>
  <conditionalFormatting sqref="B22:I22">
    <cfRule type="expression" dxfId="61" priority="37">
      <formula>$G$21="Yes"</formula>
    </cfRule>
  </conditionalFormatting>
  <conditionalFormatting sqref="G1:H1">
    <cfRule type="expression" dxfId="11" priority="1">
      <formula>$G$1=0</formula>
    </cfRule>
  </conditionalFormatting>
  <dataValidations count="1">
    <dataValidation type="list" allowBlank="1" showInputMessage="1" showErrorMessage="1" sqref="G18:G23 G15:G16 G25:G26 G28:G31 G33:G34" xr:uid="{00000000-0002-0000-0300-000000000000}">
      <formula1>Answer</formula1>
    </dataValidation>
  </dataValidations>
  <pageMargins left="0.5" right="0.5" top="0.75" bottom="0.75" header="0" footer="0.3"/>
  <pageSetup scale="73" fitToHeight="0"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427A5-9933-441C-9672-77A391B20C59}">
  <sheetPr>
    <pageSetUpPr fitToPage="1"/>
  </sheetPr>
  <dimension ref="A1:P41"/>
  <sheetViews>
    <sheetView zoomScaleNormal="100" zoomScalePageLayoutView="145" workbookViewId="0">
      <selection activeCell="L15" sqref="L15"/>
    </sheetView>
  </sheetViews>
  <sheetFormatPr defaultColWidth="9.140625" defaultRowHeight="18" x14ac:dyDescent="0.35"/>
  <cols>
    <col min="1" max="1" width="3.28515625" style="12" customWidth="1"/>
    <col min="2" max="2" width="14.42578125" style="10" customWidth="1"/>
    <col min="3" max="3" width="8.28515625" style="10" customWidth="1"/>
    <col min="4" max="4" width="11.7109375" style="10" customWidth="1"/>
    <col min="5" max="5" width="15.7109375" style="10" customWidth="1"/>
    <col min="6" max="6" width="9" style="10" customWidth="1"/>
    <col min="7" max="7" width="15.7109375" style="12" customWidth="1"/>
    <col min="8" max="8" width="45.7109375" style="11" customWidth="1"/>
    <col min="9" max="9" width="16.85546875" style="11" customWidth="1"/>
    <col min="10" max="10" width="33.5703125" style="10" customWidth="1"/>
    <col min="11" max="14" width="9.140625" style="10"/>
    <col min="15" max="15" width="9.140625" style="10" hidden="1" customWidth="1"/>
    <col min="16" max="16384" width="9.140625" style="10"/>
  </cols>
  <sheetData>
    <row r="1" spans="1:16" ht="18" customHeight="1" x14ac:dyDescent="0.35">
      <c r="A1" s="24" t="str">
        <f>'Project Classification Tool'!A5</f>
        <v>Version: 5/20/2020</v>
      </c>
      <c r="B1" s="25"/>
      <c r="C1" s="25"/>
      <c r="D1" s="26"/>
      <c r="E1" s="26"/>
      <c r="F1" s="27" t="s">
        <v>2</v>
      </c>
      <c r="G1" s="126">
        <f>'Project Classification Tool'!B2</f>
        <v>0</v>
      </c>
      <c r="H1" s="116"/>
      <c r="I1" s="28"/>
      <c r="J1" s="26"/>
      <c r="O1" s="10" t="s">
        <v>6</v>
      </c>
    </row>
    <row r="2" spans="1:16" ht="19.149999999999999" customHeight="1" x14ac:dyDescent="0.35">
      <c r="A2" s="118" t="s">
        <v>35</v>
      </c>
      <c r="B2" s="118"/>
      <c r="C2" s="118"/>
      <c r="D2" s="118"/>
      <c r="E2" s="26"/>
      <c r="F2" s="27" t="s">
        <v>24</v>
      </c>
      <c r="G2" s="158"/>
      <c r="H2" s="157"/>
      <c r="I2" s="28"/>
      <c r="J2" s="26"/>
      <c r="O2" s="10" t="s">
        <v>5</v>
      </c>
    </row>
    <row r="3" spans="1:16" s="18" customFormat="1" ht="19.149999999999999" customHeight="1" x14ac:dyDescent="0.45">
      <c r="A3" s="119"/>
      <c r="B3" s="119"/>
      <c r="C3" s="119"/>
      <c r="D3" s="119"/>
      <c r="E3" s="25"/>
      <c r="F3" s="27"/>
      <c r="G3" s="117"/>
      <c r="H3" s="117"/>
      <c r="I3" s="29"/>
      <c r="J3" s="69"/>
      <c r="O3" s="10" t="s">
        <v>23</v>
      </c>
      <c r="P3" s="10"/>
    </row>
    <row r="4" spans="1:16" s="17" customFormat="1" ht="15.6" customHeight="1" x14ac:dyDescent="0.4">
      <c r="A4" s="30"/>
      <c r="B4" s="31"/>
      <c r="C4" s="32"/>
      <c r="D4" s="33"/>
      <c r="E4" s="34"/>
      <c r="F4" s="24"/>
      <c r="G4" s="35"/>
      <c r="H4" s="36"/>
      <c r="I4" s="36"/>
      <c r="J4" s="36"/>
    </row>
    <row r="5" spans="1:16" s="17" customFormat="1" ht="45" customHeight="1" x14ac:dyDescent="0.4">
      <c r="A5" s="37"/>
      <c r="B5" s="112" t="s">
        <v>59</v>
      </c>
      <c r="C5" s="112"/>
      <c r="D5" s="112"/>
      <c r="E5" s="112"/>
      <c r="F5" s="112"/>
      <c r="G5" s="112"/>
      <c r="H5" s="112"/>
      <c r="I5" s="112"/>
      <c r="J5" s="112"/>
    </row>
    <row r="6" spans="1:16" s="17" customFormat="1" ht="17.45" customHeight="1" x14ac:dyDescent="0.4">
      <c r="A6" s="37"/>
      <c r="B6" s="38"/>
      <c r="C6" s="38"/>
      <c r="D6" s="39"/>
      <c r="E6" s="41"/>
      <c r="F6" s="41"/>
      <c r="G6" s="42"/>
      <c r="H6" s="43"/>
      <c r="I6" s="43"/>
      <c r="J6" s="36"/>
    </row>
    <row r="7" spans="1:16" s="17" customFormat="1" ht="45" customHeight="1" x14ac:dyDescent="0.4">
      <c r="A7" s="37"/>
      <c r="B7" s="112" t="s">
        <v>94</v>
      </c>
      <c r="C7" s="112"/>
      <c r="D7" s="112"/>
      <c r="E7" s="112"/>
      <c r="F7" s="112"/>
      <c r="G7" s="112"/>
      <c r="H7" s="112"/>
      <c r="I7" s="112"/>
      <c r="J7" s="112"/>
    </row>
    <row r="8" spans="1:16" s="17" customFormat="1" ht="17.45" customHeight="1" x14ac:dyDescent="0.4">
      <c r="A8" s="37"/>
      <c r="B8" s="38"/>
      <c r="C8" s="38"/>
      <c r="D8" s="39"/>
      <c r="E8" s="41"/>
      <c r="F8" s="41"/>
      <c r="G8" s="42"/>
      <c r="H8" s="43"/>
      <c r="I8" s="43"/>
      <c r="J8" s="36"/>
    </row>
    <row r="9" spans="1:16" s="17" customFormat="1" ht="60" customHeight="1" x14ac:dyDescent="0.4">
      <c r="A9" s="37"/>
      <c r="B9" s="112" t="s">
        <v>95</v>
      </c>
      <c r="C9" s="112"/>
      <c r="D9" s="112"/>
      <c r="E9" s="112"/>
      <c r="F9" s="112"/>
      <c r="G9" s="112"/>
      <c r="H9" s="112"/>
      <c r="I9" s="112"/>
      <c r="J9" s="112"/>
    </row>
    <row r="10" spans="1:16" s="17" customFormat="1" ht="17.45" customHeight="1" x14ac:dyDescent="0.4">
      <c r="A10" s="37"/>
      <c r="B10" s="66"/>
      <c r="C10" s="66"/>
      <c r="D10" s="66"/>
      <c r="E10" s="66"/>
      <c r="F10" s="66"/>
      <c r="G10" s="66"/>
      <c r="H10" s="66"/>
      <c r="I10" s="66"/>
      <c r="J10" s="36"/>
    </row>
    <row r="11" spans="1:16" s="17" customFormat="1" ht="17.45" customHeight="1" x14ac:dyDescent="0.4">
      <c r="A11" s="37"/>
      <c r="B11" s="127" t="s">
        <v>41</v>
      </c>
      <c r="C11" s="127"/>
      <c r="D11" s="127"/>
      <c r="E11" s="127"/>
      <c r="F11" s="127"/>
      <c r="G11" s="22">
        <f>'Project Classification Tool'!D28</f>
        <v>0</v>
      </c>
      <c r="H11" s="66" t="s">
        <v>1</v>
      </c>
      <c r="I11" s="66"/>
    </row>
    <row r="12" spans="1:16" s="17" customFormat="1" ht="17.45" customHeight="1" x14ac:dyDescent="0.4">
      <c r="A12" s="16"/>
      <c r="B12" s="128" t="str">
        <f>IF(G11&lt;=0, "Completion of this worksheet not necessary.  Complete Design Worksheet (6.1.1).","Complete this Worksheet.")</f>
        <v>Completion of this worksheet not necessary.  Complete Design Worksheet (6.1.1).</v>
      </c>
      <c r="C12" s="128"/>
      <c r="D12" s="128"/>
      <c r="E12" s="128"/>
      <c r="F12" s="128"/>
      <c r="G12" s="128"/>
      <c r="H12" s="67"/>
      <c r="I12" s="67"/>
      <c r="J12" s="36"/>
    </row>
    <row r="13" spans="1:16" ht="20.100000000000001" customHeight="1" x14ac:dyDescent="0.35">
      <c r="A13" s="37"/>
      <c r="B13" s="120"/>
      <c r="C13" s="121"/>
      <c r="D13" s="121"/>
      <c r="E13" s="121"/>
      <c r="F13" s="122"/>
      <c r="G13" s="46" t="s">
        <v>22</v>
      </c>
      <c r="H13" s="47" t="s">
        <v>21</v>
      </c>
      <c r="I13" s="47" t="s">
        <v>20</v>
      </c>
      <c r="J13" s="47" t="s">
        <v>26</v>
      </c>
    </row>
    <row r="14" spans="1:16" ht="30" customHeight="1" x14ac:dyDescent="0.35">
      <c r="A14" s="37"/>
      <c r="B14" s="138" t="s">
        <v>34</v>
      </c>
      <c r="C14" s="139"/>
      <c r="D14" s="139"/>
      <c r="E14" s="139"/>
      <c r="F14" s="139"/>
      <c r="G14" s="139"/>
      <c r="H14" s="139"/>
      <c r="I14" s="139"/>
      <c r="J14" s="139"/>
    </row>
    <row r="15" spans="1:16" ht="90" customHeight="1" x14ac:dyDescent="0.35">
      <c r="A15" s="37">
        <v>1</v>
      </c>
      <c r="B15" s="123" t="s">
        <v>93</v>
      </c>
      <c r="C15" s="124"/>
      <c r="D15" s="124"/>
      <c r="E15" s="124"/>
      <c r="F15" s="125"/>
      <c r="G15" s="147" t="s">
        <v>5</v>
      </c>
      <c r="H15" s="21" t="str">
        <f>IF(G15="Yes","Stormwater treatment standards apply at each discharge point where net increase in impervious surface exceeds 1 acre unless waivers are achieved.  The standards compliance workbook must be filled out for this discharge point. Move to Step 2.",IF(G15="No","Design STP to treat 100% of WQv for net increase in impervious surface.  Move to Step 2.",""))</f>
        <v>Design STP to treat 100% of WQv for net increase in impervious surface.  Move to Step 2.</v>
      </c>
      <c r="I15" s="145"/>
      <c r="J15" s="70"/>
    </row>
    <row r="16" spans="1:16" ht="90" customHeight="1" x14ac:dyDescent="0.35">
      <c r="A16" s="37">
        <v>2</v>
      </c>
      <c r="B16" s="123" t="s">
        <v>33</v>
      </c>
      <c r="C16" s="124"/>
      <c r="D16" s="124"/>
      <c r="E16" s="124"/>
      <c r="F16" s="125"/>
      <c r="G16" s="147" t="s">
        <v>5</v>
      </c>
      <c r="H16" s="21" t="str">
        <f>IF(G16="Yes","Provide applicable STP worksheet as an attachment.  Move to Step 3.",IF(G16="No","Designer must propose alternative that would achieve an equivalent pollutant reduction and provide documentation.  Recommend meeting with Agency staff to discuss initial feasibility of proposed alternative.  Move to Step 3.",""))</f>
        <v>Designer must propose alternative that would achieve an equivalent pollutant reduction and provide documentation.  Recommend meeting with Agency staff to discuss initial feasibility of proposed alternative.  Move to Step 3.</v>
      </c>
      <c r="I16" s="145"/>
      <c r="J16" s="70"/>
    </row>
    <row r="17" spans="1:10" ht="30" customHeight="1" x14ac:dyDescent="0.35">
      <c r="A17" s="37"/>
      <c r="B17" s="140" t="s">
        <v>32</v>
      </c>
      <c r="C17" s="141"/>
      <c r="D17" s="141"/>
      <c r="E17" s="141"/>
      <c r="F17" s="141"/>
      <c r="G17" s="141"/>
      <c r="H17" s="141"/>
      <c r="I17" s="141"/>
      <c r="J17" s="141"/>
    </row>
    <row r="18" spans="1:10" ht="60" customHeight="1" x14ac:dyDescent="0.35">
      <c r="A18" s="37">
        <v>3</v>
      </c>
      <c r="B18" s="123" t="s">
        <v>31</v>
      </c>
      <c r="C18" s="124"/>
      <c r="D18" s="124"/>
      <c r="E18" s="124"/>
      <c r="F18" s="125"/>
      <c r="G18" s="147" t="s">
        <v>6</v>
      </c>
      <c r="H18" s="21" t="str">
        <f>IF($G$18="N/A","",IF(G18="Yes","Proceed to Step 4.",IF(G18="No","Skip steps 4-8.  Move to Step 9.","")))</f>
        <v>Proceed to Step 4.</v>
      </c>
      <c r="I18" s="145"/>
      <c r="J18" s="71"/>
    </row>
    <row r="19" spans="1:10" ht="60" customHeight="1" x14ac:dyDescent="0.35">
      <c r="A19" s="37">
        <v>4</v>
      </c>
      <c r="B19" s="123" t="s">
        <v>30</v>
      </c>
      <c r="C19" s="124"/>
      <c r="D19" s="124"/>
      <c r="E19" s="124"/>
      <c r="F19" s="125"/>
      <c r="G19" s="147" t="s">
        <v>5</v>
      </c>
      <c r="H19" s="21" t="str">
        <f>IF($G$18="N/A","",IF(G19="Yes","Document existing impervious area to be treated on plan.  Provide location of plan within permit application in 'Reference' column to the right.  Skip Steps 5 - 7.  Move to Step 8.",IF(G19="No","Proceed to Step 5.","")))</f>
        <v>Proceed to Step 5.</v>
      </c>
      <c r="I19" s="145"/>
      <c r="J19" s="71"/>
    </row>
    <row r="20" spans="1:10" ht="75" customHeight="1" x14ac:dyDescent="0.35">
      <c r="A20" s="37">
        <v>5</v>
      </c>
      <c r="B20" s="123" t="s">
        <v>29</v>
      </c>
      <c r="C20" s="124"/>
      <c r="D20" s="124"/>
      <c r="E20" s="124"/>
      <c r="F20" s="125"/>
      <c r="G20" s="147" t="s">
        <v>5</v>
      </c>
      <c r="H20" s="21" t="str">
        <f>IF($G$18="N/A","",IF(G20="Yes","Document existing impervious area to be treated on plan.  List discharge point where treatment will occur and location of plan within permit application in 'Reference' column to the right.  Skip Steps 6 &amp; 7.  Move to Step 8.",IF(G20="No","Proceed to Step 6","")))</f>
        <v>Proceed to Step 6</v>
      </c>
      <c r="I20" s="145"/>
      <c r="J20" s="71"/>
    </row>
    <row r="21" spans="1:10" ht="60" customHeight="1" x14ac:dyDescent="0.35">
      <c r="A21" s="37">
        <v>6</v>
      </c>
      <c r="B21" s="123" t="s">
        <v>28</v>
      </c>
      <c r="C21" s="124"/>
      <c r="D21" s="124"/>
      <c r="E21" s="124"/>
      <c r="F21" s="125"/>
      <c r="G21" s="147" t="s">
        <v>5</v>
      </c>
      <c r="H21" s="21" t="str">
        <f>IF($G$18="N/A","",IF(G21="Yes","Document existing impervious area to be treated on plan.  Provide location of plan within permit application in 'Reference' column to the right.  Skip Step 7 and move to Step 8.",IF(G21="No","Proceed to Step 7.","")))</f>
        <v>Proceed to Step 7.</v>
      </c>
      <c r="I21" s="145"/>
      <c r="J21" s="70"/>
    </row>
    <row r="22" spans="1:10" ht="60" customHeight="1" x14ac:dyDescent="0.35">
      <c r="A22" s="37">
        <v>7</v>
      </c>
      <c r="B22" s="123" t="s">
        <v>27</v>
      </c>
      <c r="C22" s="124"/>
      <c r="D22" s="124"/>
      <c r="E22" s="124"/>
      <c r="F22" s="125"/>
      <c r="G22" s="147" t="s">
        <v>5</v>
      </c>
      <c r="H22" s="21" t="str">
        <f>IF($G$18="N/A","",IF(G22="Yes","Document existing impervious area to be treated on plan.  Provide location of plan within permit application in 'Reference' column to the right.  Move to Step 8.",IF(G22="No","Site balancing is not achievable.  Reconsider use of acceptable or alternative STP within project limits.","")))</f>
        <v>Site balancing is not achievable.  Reconsider use of acceptable or alternative STP within project limits.</v>
      </c>
      <c r="I22" s="145"/>
      <c r="J22" s="70"/>
    </row>
    <row r="23" spans="1:10" ht="60" customHeight="1" x14ac:dyDescent="0.35">
      <c r="A23" s="37">
        <v>8</v>
      </c>
      <c r="B23" s="123" t="s">
        <v>62</v>
      </c>
      <c r="C23" s="124"/>
      <c r="D23" s="124"/>
      <c r="E23" s="124"/>
      <c r="F23" s="125"/>
      <c r="G23" s="147" t="s">
        <v>5</v>
      </c>
      <c r="H23" s="21" t="str">
        <f>IF(G23="Yes","Move to Step 9.",IF(G23="No","Applicant to obtain control of impervious area.  Move to Step 9.",""))</f>
        <v>Applicant to obtain control of impervious area.  Move to Step 9.</v>
      </c>
      <c r="I23" s="145"/>
      <c r="J23" s="70"/>
    </row>
    <row r="24" spans="1:10" ht="30" customHeight="1" x14ac:dyDescent="0.35">
      <c r="A24" s="37"/>
      <c r="B24" s="142" t="s">
        <v>13</v>
      </c>
      <c r="C24" s="143"/>
      <c r="D24" s="143"/>
      <c r="E24" s="143"/>
      <c r="F24" s="143"/>
      <c r="G24" s="143"/>
      <c r="H24" s="143"/>
      <c r="I24" s="143"/>
      <c r="J24" s="143"/>
    </row>
    <row r="25" spans="1:10" ht="60" customHeight="1" x14ac:dyDescent="0.35">
      <c r="A25" s="37">
        <v>9</v>
      </c>
      <c r="B25" s="123" t="s">
        <v>39</v>
      </c>
      <c r="C25" s="124"/>
      <c r="D25" s="124"/>
      <c r="E25" s="124"/>
      <c r="F25" s="125"/>
      <c r="G25" s="147" t="s">
        <v>5</v>
      </c>
      <c r="H25" s="21" t="str">
        <f>IF(G25="Yes","Design level spreader in accordance with VSMM Section 4.2.3.2.  Provide location of design calculations, plans and details in 'Reference' column on the right.  Move to Step 10.",IF(G25="No","Provide justification for not constructing level spreader in the 'Justification' column to the far right.  Move to Step 10.",""))</f>
        <v>Provide justification for not constructing level spreader in the 'Justification' column to the far right.  Move to Step 10.</v>
      </c>
      <c r="I25" s="145"/>
      <c r="J25" s="146"/>
    </row>
    <row r="26" spans="1:10" ht="75" customHeight="1" x14ac:dyDescent="0.35">
      <c r="A26" s="37">
        <v>10</v>
      </c>
      <c r="B26" s="123" t="s">
        <v>38</v>
      </c>
      <c r="C26" s="124"/>
      <c r="D26" s="124"/>
      <c r="E26" s="124"/>
      <c r="F26" s="125"/>
      <c r="G26" s="147" t="s">
        <v>5</v>
      </c>
      <c r="H26" s="21" t="str">
        <f>IF(G26="Yes","Design splash pads or energy dissipators in accordance with VTrans Hydraulics Manual (2015 or most recent edition) and plunge pools in accordance with VSMM Section 6.5.2. Move to Step 11.", IF(G26="No","Provide justification for not retrofitting outlets in the 'Justification' column to the right.  Move to Step 11.",""))</f>
        <v>Provide justification for not retrofitting outlets in the 'Justification' column to the right.  Move to Step 11.</v>
      </c>
      <c r="I26" s="145"/>
      <c r="J26" s="146"/>
    </row>
    <row r="27" spans="1:10" ht="30" customHeight="1" x14ac:dyDescent="0.35">
      <c r="A27" s="37"/>
      <c r="B27" s="142" t="s">
        <v>12</v>
      </c>
      <c r="C27" s="143"/>
      <c r="D27" s="143"/>
      <c r="E27" s="143"/>
      <c r="F27" s="143"/>
      <c r="G27" s="143"/>
      <c r="H27" s="143"/>
      <c r="I27" s="143"/>
      <c r="J27" s="143"/>
    </row>
    <row r="28" spans="1:10" ht="60" customHeight="1" x14ac:dyDescent="0.35">
      <c r="A28" s="37">
        <v>11</v>
      </c>
      <c r="B28" s="113" t="s">
        <v>11</v>
      </c>
      <c r="C28" s="114"/>
      <c r="D28" s="114"/>
      <c r="E28" s="114"/>
      <c r="F28" s="114"/>
      <c r="G28" s="147" t="s">
        <v>5</v>
      </c>
      <c r="H28" s="21" t="str">
        <f>IF(G28="Yes","Provide location of plans and details in 'Reference' column on the right.  Move to Step 12.", IF(G28="No","Move to Step 12.",""))</f>
        <v>Move to Step 12.</v>
      </c>
      <c r="I28" s="145"/>
      <c r="J28" s="70"/>
    </row>
    <row r="29" spans="1:10" ht="60" customHeight="1" x14ac:dyDescent="0.35">
      <c r="A29" s="37">
        <v>12</v>
      </c>
      <c r="B29" s="113" t="s">
        <v>10</v>
      </c>
      <c r="C29" s="114"/>
      <c r="D29" s="114"/>
      <c r="E29" s="114"/>
      <c r="F29" s="114"/>
      <c r="G29" s="147" t="s">
        <v>5</v>
      </c>
      <c r="H29" s="21" t="str">
        <f>IF(G29="Yes","Design inlet retrofits to minimize erosion potential.  Provide location of plans and details in 'Reference' column on the right.  Move to Step 13.", IF(G29="No","Move to Step 13.",""))</f>
        <v>Move to Step 13.</v>
      </c>
      <c r="I29" s="145"/>
      <c r="J29" s="71"/>
    </row>
    <row r="30" spans="1:10" ht="60" customHeight="1" x14ac:dyDescent="0.35">
      <c r="A30" s="37">
        <v>13</v>
      </c>
      <c r="B30" s="113" t="s">
        <v>9</v>
      </c>
      <c r="C30" s="114"/>
      <c r="D30" s="114"/>
      <c r="E30" s="114"/>
      <c r="F30" s="114"/>
      <c r="G30" s="147" t="s">
        <v>5</v>
      </c>
      <c r="H30" s="21" t="str">
        <f>IF(G30="Yes","Describe how erosion will be addressed in Narrative.  Provide location of plans and details in 'Reference' column on the right.  Move to Step 14.", IF(G30="No","Move to Step 14.",""))</f>
        <v>Move to Step 14.</v>
      </c>
      <c r="I30" s="145"/>
      <c r="J30" s="70"/>
    </row>
    <row r="31" spans="1:10" ht="60" customHeight="1" x14ac:dyDescent="0.35">
      <c r="A31" s="37">
        <v>14</v>
      </c>
      <c r="B31" s="113" t="s">
        <v>8</v>
      </c>
      <c r="C31" s="114"/>
      <c r="D31" s="114"/>
      <c r="E31" s="114"/>
      <c r="F31" s="114"/>
      <c r="G31" s="147" t="s">
        <v>6</v>
      </c>
      <c r="H31" s="21" t="str">
        <f>IF(G31="Yes","Provide justification for leaving curbing or built-up berms in place in the 'Justification' column to the far right.  Move to Step 15.", IF(G31="No","Remove built-up berms and curbing.  Move to Step 15.",""))</f>
        <v>Provide justification for leaving curbing or built-up berms in place in the 'Justification' column to the far right.  Move to Step 15.</v>
      </c>
      <c r="I31" s="145"/>
      <c r="J31" s="146"/>
    </row>
    <row r="32" spans="1:10" ht="30" customHeight="1" x14ac:dyDescent="0.35">
      <c r="A32" s="37"/>
      <c r="B32" s="109" t="s">
        <v>7</v>
      </c>
      <c r="C32" s="109"/>
      <c r="D32" s="109"/>
      <c r="E32" s="109"/>
      <c r="F32" s="109"/>
      <c r="G32" s="109"/>
      <c r="H32" s="109"/>
      <c r="I32" s="109"/>
      <c r="J32" s="109"/>
    </row>
    <row r="33" spans="1:10" ht="60" customHeight="1" x14ac:dyDescent="0.35">
      <c r="A33" s="37">
        <v>15</v>
      </c>
      <c r="B33" s="113" t="s">
        <v>49</v>
      </c>
      <c r="C33" s="114"/>
      <c r="D33" s="114"/>
      <c r="E33" s="114"/>
      <c r="F33" s="114"/>
      <c r="G33" s="147" t="s">
        <v>6</v>
      </c>
      <c r="H33" s="21" t="str">
        <f>IF(G33="Yes","Include plans in the application detailing locations where soil depth and quality standard will be met.  Move to Step 16.", IF(G33="No","Provide justification in 'Justification' column on the far right.  Move to Step 16.",""))</f>
        <v>Include plans in the application detailing locations where soil depth and quality standard will be met.  Move to Step 16.</v>
      </c>
      <c r="I33" s="145"/>
      <c r="J33" s="146"/>
    </row>
    <row r="34" spans="1:10" ht="75" customHeight="1" x14ac:dyDescent="0.35">
      <c r="A34" s="37">
        <v>16</v>
      </c>
      <c r="B34" s="113" t="s">
        <v>58</v>
      </c>
      <c r="C34" s="114"/>
      <c r="D34" s="114"/>
      <c r="E34" s="114"/>
      <c r="F34" s="114"/>
      <c r="G34" s="147" t="s">
        <v>6</v>
      </c>
      <c r="H34" s="21" t="str">
        <f>IF(G34="Yes","Show locations on the plans.", IF(G34="No","Provide justification in 'Justification' column on the far right.",""))</f>
        <v>Show locations on the plans.</v>
      </c>
      <c r="I34" s="145"/>
      <c r="J34" s="146"/>
    </row>
    <row r="38" spans="1:10" x14ac:dyDescent="0.35">
      <c r="E38" s="15"/>
      <c r="F38" s="14">
        <v>1</v>
      </c>
      <c r="G38" s="13">
        <v>2</v>
      </c>
    </row>
    <row r="39" spans="1:10" x14ac:dyDescent="0.35">
      <c r="E39" s="15">
        <v>1</v>
      </c>
      <c r="F39" s="14">
        <v>80</v>
      </c>
      <c r="G39" s="13">
        <v>110</v>
      </c>
    </row>
    <row r="40" spans="1:10" x14ac:dyDescent="0.35">
      <c r="E40" s="15">
        <v>2</v>
      </c>
      <c r="F40" s="14">
        <v>35</v>
      </c>
      <c r="G40" s="13">
        <v>50</v>
      </c>
    </row>
    <row r="41" spans="1:10" x14ac:dyDescent="0.35">
      <c r="E41" s="15">
        <v>3</v>
      </c>
      <c r="F41" s="14">
        <v>65</v>
      </c>
      <c r="G41" s="13">
        <v>85</v>
      </c>
    </row>
  </sheetData>
  <mergeCells count="30">
    <mergeCell ref="B29:F29"/>
    <mergeCell ref="B30:F30"/>
    <mergeCell ref="B31:F31"/>
    <mergeCell ref="B32:J32"/>
    <mergeCell ref="B33:F33"/>
    <mergeCell ref="B34:F34"/>
    <mergeCell ref="B23:F23"/>
    <mergeCell ref="B24:J24"/>
    <mergeCell ref="B25:F25"/>
    <mergeCell ref="B26:F26"/>
    <mergeCell ref="B27:J27"/>
    <mergeCell ref="B28:F28"/>
    <mergeCell ref="B17:J17"/>
    <mergeCell ref="B18:F18"/>
    <mergeCell ref="B19:F19"/>
    <mergeCell ref="B20:F20"/>
    <mergeCell ref="B21:F21"/>
    <mergeCell ref="B22:F22"/>
    <mergeCell ref="B11:F11"/>
    <mergeCell ref="B12:G12"/>
    <mergeCell ref="B13:F13"/>
    <mergeCell ref="B14:J14"/>
    <mergeCell ref="B15:F15"/>
    <mergeCell ref="B16:F16"/>
    <mergeCell ref="G1:H1"/>
    <mergeCell ref="A2:D3"/>
    <mergeCell ref="G3:H3"/>
    <mergeCell ref="B5:J5"/>
    <mergeCell ref="B7:J7"/>
    <mergeCell ref="B9:J9"/>
  </mergeCells>
  <conditionalFormatting sqref="B14:J34">
    <cfRule type="expression" dxfId="10" priority="7">
      <formula>$G$11&lt;=0</formula>
    </cfRule>
  </conditionalFormatting>
  <conditionalFormatting sqref="J25">
    <cfRule type="expression" dxfId="9" priority="6">
      <formula>$G$25="Yes"</formula>
    </cfRule>
  </conditionalFormatting>
  <conditionalFormatting sqref="J26">
    <cfRule type="expression" dxfId="8" priority="5">
      <formula>$G$26="Yes"</formula>
    </cfRule>
  </conditionalFormatting>
  <conditionalFormatting sqref="J31">
    <cfRule type="expression" dxfId="7" priority="4">
      <formula>$G$31="No"</formula>
    </cfRule>
  </conditionalFormatting>
  <conditionalFormatting sqref="J33">
    <cfRule type="expression" dxfId="6" priority="3">
      <formula>$G$33="Yes"</formula>
    </cfRule>
  </conditionalFormatting>
  <conditionalFormatting sqref="J34">
    <cfRule type="expression" dxfId="5" priority="2">
      <formula>$G$34="Yes"</formula>
    </cfRule>
  </conditionalFormatting>
  <conditionalFormatting sqref="B19:I23">
    <cfRule type="expression" dxfId="4" priority="8">
      <formula>$G$18="No"</formula>
    </cfRule>
  </conditionalFormatting>
  <conditionalFormatting sqref="B20:I22">
    <cfRule type="expression" dxfId="3" priority="9">
      <formula>$G$19="Yes"</formula>
    </cfRule>
  </conditionalFormatting>
  <conditionalFormatting sqref="B21:I22">
    <cfRule type="expression" dxfId="2" priority="10">
      <formula>$G$20="Yes"</formula>
    </cfRule>
  </conditionalFormatting>
  <conditionalFormatting sqref="B22:I22">
    <cfRule type="expression" dxfId="1" priority="11">
      <formula>$G$21="Yes"</formula>
    </cfRule>
  </conditionalFormatting>
  <conditionalFormatting sqref="G1:H1">
    <cfRule type="expression" dxfId="0" priority="1">
      <formula>$G$1=0</formula>
    </cfRule>
  </conditionalFormatting>
  <dataValidations count="1">
    <dataValidation type="list" allowBlank="1" showInputMessage="1" showErrorMessage="1" sqref="G18:G23 G15:G16 G25:G26 G28:G31 G33:G34" xr:uid="{275651D0-DD32-4771-9662-2A4FB4B2E1F9}">
      <formula1>Answer</formula1>
    </dataValidation>
  </dataValidations>
  <pageMargins left="0.5" right="0.5" top="0.75" bottom="0.75" header="0" footer="0.3"/>
  <pageSetup scale="73" fitToHeight="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BC20D9EFA5F4388BD9FF2C3857123" ma:contentTypeVersion="15" ma:contentTypeDescription="Create a new document." ma:contentTypeScope="" ma:versionID="0c3dfe04bbbdc3cd99ffbd7adfbb9107">
  <xsd:schema xmlns:xsd="http://www.w3.org/2001/XMLSchema" xmlns:xs="http://www.w3.org/2001/XMLSchema" xmlns:p="http://schemas.microsoft.com/office/2006/metadata/properties" xmlns:ns1="http://schemas.microsoft.com/sharepoint/v3" xmlns:ns3="594998f4-185d-4a06-b07b-5cf9993cf315" xmlns:ns4="767f7548-f749-4b8e-aae1-d779f0aab7ba" targetNamespace="http://schemas.microsoft.com/office/2006/metadata/properties" ma:root="true" ma:fieldsID="08e25973508ac8409c67b5b5c1dc0882" ns1:_="" ns3:_="" ns4:_="">
    <xsd:import namespace="http://schemas.microsoft.com/sharepoint/v3"/>
    <xsd:import namespace="594998f4-185d-4a06-b07b-5cf9993cf315"/>
    <xsd:import namespace="767f7548-f749-4b8e-aae1-d779f0aab7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1:_ip_UnifiedCompliancePolicyProperties" minOccurs="0"/>
                <xsd:element ref="ns1:_ip_UnifiedCompliancePolicyUIAc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4998f4-185d-4a06-b07b-5cf9993cf3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7f7548-f749-4b8e-aae1-d779f0aab7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7AF58ED-D07B-4CE9-AD60-8E49C484B1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4998f4-185d-4a06-b07b-5cf9993cf315"/>
    <ds:schemaRef ds:uri="767f7548-f749-4b8e-aae1-d779f0aab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2F5700-7BF3-4598-A377-6D86C5335CCF}">
  <ds:schemaRefs>
    <ds:schemaRef ds:uri="http://schemas.microsoft.com/sharepoint/v3/contenttype/forms"/>
  </ds:schemaRefs>
</ds:datastoreItem>
</file>

<file path=customXml/itemProps3.xml><?xml version="1.0" encoding="utf-8"?>
<ds:datastoreItem xmlns:ds="http://schemas.openxmlformats.org/officeDocument/2006/customXml" ds:itemID="{92EEBC46-E7B0-46AC-9091-A9973C01B4F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Project Classification Tool</vt:lpstr>
      <vt:lpstr>Site Summary</vt:lpstr>
      <vt:lpstr>Design Wrksht 6.1.1 - All SNs</vt:lpstr>
      <vt:lpstr>Design Wrksht 6.1.2 SN001</vt:lpstr>
      <vt:lpstr>Design Wrksht 6.1.2 SN002</vt:lpstr>
      <vt:lpstr>'Design Wrksht 6.1.2 SN001'!Answer</vt:lpstr>
      <vt:lpstr>'Design Wrksht 6.1.2 SN002'!Answer</vt:lpstr>
      <vt:lpstr>Answer</vt:lpstr>
      <vt:lpstr>'Design Wrksht 6.1.2 SN001'!Print_Area</vt:lpstr>
      <vt:lpstr>'Design Wrksht 6.1.2 SN002'!Print_Area</vt:lpstr>
      <vt:lpstr>'Design Wrksht 6.1.1 - All SNs'!Print_Titles</vt:lpstr>
      <vt:lpstr>'Design Wrksht 6.1.2 SN001'!Print_Titles</vt:lpstr>
      <vt:lpstr>'Design Wrksht 6.1.2 SN002'!Print_Titles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Schelley, Emily</dc:creator>
  <cp:lastModifiedBy>Schelley, Emily</cp:lastModifiedBy>
  <cp:lastPrinted>2020-05-20T19:30:32Z</cp:lastPrinted>
  <dcterms:created xsi:type="dcterms:W3CDTF">2016-05-24T16:43:10Z</dcterms:created>
  <dcterms:modified xsi:type="dcterms:W3CDTF">2020-05-20T19:30:40Z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0x010100E04BC20D9EFA5F4388BD9FF2C3857123</vt:lpwstr>
  </property>
</Properties>
</file>