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vermontgov-my.sharepoint.com/personal/kristi_herzer_vermont_gov/Documents/Desktop/upload today/CRA/Soil/"/>
    </mc:Choice>
  </mc:AlternateContent>
  <xr:revisionPtr revIDLastSave="1" documentId="13_ncr:1_{3B0A90B9-00E8-45C2-A0D0-DA6A4363D38F}" xr6:coauthVersionLast="47" xr6:coauthVersionMax="47" xr10:uidLastSave="{814012B1-508C-4C30-AA9D-8EAF444DCA75}"/>
  <bookViews>
    <workbookView xWindow="-108" yWindow="-108" windowWidth="23256" windowHeight="12456" activeTab="1" xr2:uid="{00000000-000D-0000-FFFF-FFFF00000000}"/>
  </bookViews>
  <sheets>
    <sheet name="Directions" sheetId="6" r:id="rId1"/>
    <sheet name="Soil Residential Calculator " sheetId="4" r:id="rId2"/>
    <sheet name="Attachment 3a_noCsat" sheetId="9" r:id="rId3"/>
  </sheets>
  <externalReferences>
    <externalReference r:id="rId4"/>
  </externalReferences>
  <definedNames>
    <definedName name="_xlnm._FilterDatabase" localSheetId="2" hidden="1">'Attachment 3a_noCsat'!$A$11:$O$94</definedName>
    <definedName name="_xlnm._FilterDatabase" localSheetId="1" hidden="1">'Soil Residential Calculator '!$K$18:$K$101</definedName>
    <definedName name="_Key1" localSheetId="2" hidden="1">#REF!</definedName>
    <definedName name="_Key1" hidden="1">#REF!</definedName>
    <definedName name="_Order1" hidden="1">255</definedName>
    <definedName name="_Sort" localSheetId="2" hidden="1">#REF!</definedName>
    <definedName name="_Sort" hidden="1">#REF!</definedName>
    <definedName name="_xlnm.Print_Area" localSheetId="1">'Soil Residential Calculator '!$A$1:$Y$205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4" i="9" l="1"/>
  <c r="K101" i="4" s="1"/>
  <c r="O93" i="9"/>
  <c r="K100" i="4" s="1"/>
  <c r="O92" i="9"/>
  <c r="K99" i="4" s="1"/>
  <c r="O91" i="9"/>
  <c r="K98" i="4" s="1"/>
  <c r="O90" i="9"/>
  <c r="K97" i="4" s="1"/>
  <c r="O89" i="9"/>
  <c r="K96" i="4" s="1"/>
  <c r="O88" i="9"/>
  <c r="K95" i="4" s="1"/>
  <c r="O87" i="9"/>
  <c r="K94" i="4" s="1"/>
  <c r="O86" i="9"/>
  <c r="K93" i="4" s="1"/>
  <c r="O85" i="9"/>
  <c r="K92" i="4" s="1"/>
  <c r="O84" i="9"/>
  <c r="K91" i="4" s="1"/>
  <c r="O83" i="9"/>
  <c r="K90" i="4" s="1"/>
  <c r="O82" i="9"/>
  <c r="K89" i="4" s="1"/>
  <c r="O81" i="9"/>
  <c r="K88" i="4" s="1"/>
  <c r="O80" i="9"/>
  <c r="K87" i="4" s="1"/>
  <c r="O79" i="9"/>
  <c r="K19" i="4" s="1"/>
  <c r="O78" i="9"/>
  <c r="K86" i="4" s="1"/>
  <c r="O77" i="9"/>
  <c r="K85" i="4" s="1"/>
  <c r="O76" i="9"/>
  <c r="K84" i="4" s="1"/>
  <c r="O75" i="9"/>
  <c r="K83" i="4" s="1"/>
  <c r="O74" i="9"/>
  <c r="K22" i="4" s="1"/>
  <c r="O73" i="9"/>
  <c r="K82" i="4" s="1"/>
  <c r="O72" i="9"/>
  <c r="K81" i="4" s="1"/>
  <c r="O71" i="9"/>
  <c r="K80" i="4" s="1"/>
  <c r="O70" i="9"/>
  <c r="K79" i="4" s="1"/>
  <c r="O69" i="9"/>
  <c r="K75" i="4" s="1"/>
  <c r="O68" i="9"/>
  <c r="K78" i="4" s="1"/>
  <c r="O67" i="9"/>
  <c r="K77" i="4" s="1"/>
  <c r="O66" i="9"/>
  <c r="K76" i="4" s="1"/>
  <c r="O65" i="9"/>
  <c r="K74" i="4" s="1"/>
  <c r="O64" i="9"/>
  <c r="K73" i="4" s="1"/>
  <c r="O63" i="9"/>
  <c r="K72" i="4" s="1"/>
  <c r="O62" i="9"/>
  <c r="K71" i="4" s="1"/>
  <c r="O61" i="9"/>
  <c r="K70" i="4" s="1"/>
  <c r="O60" i="9"/>
  <c r="K69" i="4" s="1"/>
  <c r="O59" i="9"/>
  <c r="K68" i="4" s="1"/>
  <c r="O58" i="9"/>
  <c r="K67" i="4" s="1"/>
  <c r="O57" i="9"/>
  <c r="K66" i="4" s="1"/>
  <c r="O56" i="9"/>
  <c r="K65" i="4" s="1"/>
  <c r="O55" i="9"/>
  <c r="K64" i="4" s="1"/>
  <c r="O54" i="9"/>
  <c r="K63" i="4" s="1"/>
  <c r="O53" i="9"/>
  <c r="K62" i="4" s="1"/>
  <c r="O52" i="9"/>
  <c r="K61" i="4" s="1"/>
  <c r="O51" i="9"/>
  <c r="K60" i="4" s="1"/>
  <c r="O50" i="9"/>
  <c r="K59" i="4" s="1"/>
  <c r="O49" i="9"/>
  <c r="K58" i="4" s="1"/>
  <c r="O48" i="9"/>
  <c r="K57" i="4" s="1"/>
  <c r="O47" i="9"/>
  <c r="K56" i="4" s="1"/>
  <c r="O46" i="9"/>
  <c r="K55" i="4" s="1"/>
  <c r="O45" i="9"/>
  <c r="K54" i="4" s="1"/>
  <c r="O44" i="9"/>
  <c r="K53" i="4" s="1"/>
  <c r="O43" i="9"/>
  <c r="K52" i="4" s="1"/>
  <c r="O42" i="9"/>
  <c r="K51" i="4" s="1"/>
  <c r="O41" i="9"/>
  <c r="K50" i="4" s="1"/>
  <c r="O40" i="9"/>
  <c r="K49" i="4" s="1"/>
  <c r="O39" i="9"/>
  <c r="K48" i="4" s="1"/>
  <c r="O38" i="9"/>
  <c r="K47" i="4" s="1"/>
  <c r="O37" i="9"/>
  <c r="K46" i="4" s="1"/>
  <c r="O36" i="9"/>
  <c r="K45" i="4" s="1"/>
  <c r="O35" i="9"/>
  <c r="K44" i="4" s="1"/>
  <c r="O34" i="9"/>
  <c r="K43" i="4" s="1"/>
  <c r="O33" i="9"/>
  <c r="K42" i="4" s="1"/>
  <c r="O32" i="9"/>
  <c r="K41" i="4" s="1"/>
  <c r="O31" i="9"/>
  <c r="K40" i="4" s="1"/>
  <c r="O30" i="9"/>
  <c r="K39" i="4" s="1"/>
  <c r="O29" i="9"/>
  <c r="K38" i="4" s="1"/>
  <c r="O28" i="9"/>
  <c r="K37" i="4" s="1"/>
  <c r="O27" i="9"/>
  <c r="K36" i="4" s="1"/>
  <c r="O26" i="9"/>
  <c r="K35" i="4" s="1"/>
  <c r="O25" i="9"/>
  <c r="K34" i="4" s="1"/>
  <c r="O24" i="9"/>
  <c r="K33" i="4" s="1"/>
  <c r="O23" i="9"/>
  <c r="K32" i="4" s="1"/>
  <c r="O22" i="9"/>
  <c r="K21" i="4" s="1"/>
  <c r="O21" i="9"/>
  <c r="K31" i="4" s="1"/>
  <c r="O20" i="9"/>
  <c r="K30" i="4" s="1"/>
  <c r="O19" i="9"/>
  <c r="K29" i="4" s="1"/>
  <c r="O18" i="9"/>
  <c r="O17" i="9"/>
  <c r="K28" i="4" s="1"/>
  <c r="O16" i="9"/>
  <c r="K27" i="4" s="1"/>
  <c r="O15" i="9"/>
  <c r="K26" i="4" s="1"/>
  <c r="O14" i="9"/>
  <c r="K25" i="4" s="1"/>
  <c r="O13" i="9"/>
  <c r="K24" i="4" s="1"/>
  <c r="O12" i="9"/>
  <c r="K23" i="4" s="1"/>
  <c r="K20" i="4" l="1"/>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01" i="4"/>
  <c r="M94" i="9" l="1"/>
  <c r="J94" i="9"/>
  <c r="N94" i="9"/>
  <c r="E94" i="9"/>
  <c r="M93" i="9"/>
  <c r="N93" i="9"/>
  <c r="E93" i="9"/>
  <c r="M92" i="9"/>
  <c r="J92" i="9"/>
  <c r="N92" i="9"/>
  <c r="E92" i="9"/>
  <c r="M91" i="9"/>
  <c r="J91" i="9"/>
  <c r="N91" i="9"/>
  <c r="E91" i="9"/>
  <c r="M90" i="9"/>
  <c r="N90" i="9"/>
  <c r="E90" i="9"/>
  <c r="M89" i="9"/>
  <c r="J89" i="9"/>
  <c r="N89" i="9"/>
  <c r="E89" i="9"/>
  <c r="M88" i="9"/>
  <c r="J88" i="9"/>
  <c r="N88" i="9"/>
  <c r="E88" i="9"/>
  <c r="M87" i="9"/>
  <c r="N87" i="9"/>
  <c r="E87" i="9"/>
  <c r="M86" i="9"/>
  <c r="J86" i="9"/>
  <c r="N86" i="9"/>
  <c r="E86" i="9"/>
  <c r="M85" i="9"/>
  <c r="J85" i="9"/>
  <c r="E85" i="9"/>
  <c r="M84" i="9"/>
  <c r="E84" i="9"/>
  <c r="M83" i="9"/>
  <c r="J83" i="9"/>
  <c r="N83" i="9"/>
  <c r="E83" i="9"/>
  <c r="M82" i="9"/>
  <c r="J82" i="9"/>
  <c r="N82" i="9"/>
  <c r="E82" i="9"/>
  <c r="M81" i="9"/>
  <c r="E81" i="9"/>
  <c r="M80" i="9"/>
  <c r="J80" i="9"/>
  <c r="N80" i="9"/>
  <c r="E80" i="9"/>
  <c r="M79" i="9"/>
  <c r="J79" i="9"/>
  <c r="E79" i="9"/>
  <c r="M78" i="9"/>
  <c r="N78" i="9"/>
  <c r="E78" i="9"/>
  <c r="M77" i="9"/>
  <c r="J77" i="9"/>
  <c r="N77" i="9"/>
  <c r="E77" i="9"/>
  <c r="M76" i="9"/>
  <c r="J76" i="9"/>
  <c r="N76" i="9"/>
  <c r="E76" i="9"/>
  <c r="M75" i="9"/>
  <c r="E75" i="9"/>
  <c r="M74" i="9"/>
  <c r="J74" i="9"/>
  <c r="N74" i="9"/>
  <c r="E74" i="9"/>
  <c r="M73" i="9"/>
  <c r="J73" i="9"/>
  <c r="E73" i="9"/>
  <c r="M72" i="9"/>
  <c r="N72" i="9"/>
  <c r="E72" i="9"/>
  <c r="M71" i="9"/>
  <c r="J71" i="9"/>
  <c r="N71" i="9"/>
  <c r="E71" i="9"/>
  <c r="M70" i="9"/>
  <c r="J70" i="9"/>
  <c r="N70" i="9"/>
  <c r="E70" i="9"/>
  <c r="M69" i="9"/>
  <c r="N69" i="9"/>
  <c r="E69" i="9"/>
  <c r="M68" i="9"/>
  <c r="J68" i="9"/>
  <c r="N68" i="9"/>
  <c r="E68" i="9"/>
  <c r="M67" i="9"/>
  <c r="J67" i="9"/>
  <c r="E67" i="9"/>
  <c r="M66" i="9"/>
  <c r="E66" i="9"/>
  <c r="M65" i="9"/>
  <c r="J65" i="9"/>
  <c r="N65" i="9"/>
  <c r="E65" i="9"/>
  <c r="M64" i="9"/>
  <c r="J64" i="9"/>
  <c r="E64" i="9"/>
  <c r="M63" i="9"/>
  <c r="E63" i="9"/>
  <c r="M62" i="9"/>
  <c r="J62" i="9"/>
  <c r="N62" i="9"/>
  <c r="E62" i="9"/>
  <c r="M61" i="9"/>
  <c r="J61" i="9"/>
  <c r="E61" i="9"/>
  <c r="M60" i="9"/>
  <c r="N60" i="9"/>
  <c r="E60" i="9"/>
  <c r="M59" i="9"/>
  <c r="J59" i="9"/>
  <c r="N59" i="9"/>
  <c r="E59" i="9"/>
  <c r="M58" i="9"/>
  <c r="J58" i="9"/>
  <c r="N58" i="9"/>
  <c r="E58" i="9"/>
  <c r="M57" i="9"/>
  <c r="N57" i="9"/>
  <c r="E57" i="9"/>
  <c r="M56" i="9"/>
  <c r="J56" i="9"/>
  <c r="N56" i="9"/>
  <c r="E56" i="9"/>
  <c r="M55" i="9"/>
  <c r="J55" i="9"/>
  <c r="E55" i="9"/>
  <c r="M54" i="9"/>
  <c r="E54" i="9"/>
  <c r="M53" i="9"/>
  <c r="J53" i="9"/>
  <c r="N53" i="9"/>
  <c r="E53" i="9"/>
  <c r="M52" i="9"/>
  <c r="J52" i="9"/>
  <c r="N52" i="9"/>
  <c r="E52" i="9"/>
  <c r="M51" i="9"/>
  <c r="N51" i="9"/>
  <c r="E51" i="9"/>
  <c r="M50" i="9"/>
  <c r="J50" i="9"/>
  <c r="N50" i="9"/>
  <c r="E50" i="9"/>
  <c r="M49" i="9"/>
  <c r="J49" i="9"/>
  <c r="E49" i="9"/>
  <c r="M48" i="9"/>
  <c r="E48" i="9"/>
  <c r="M47" i="9"/>
  <c r="J47" i="9"/>
  <c r="N47" i="9"/>
  <c r="E47" i="9"/>
  <c r="M46" i="9"/>
  <c r="J46" i="9"/>
  <c r="N46" i="9"/>
  <c r="E46" i="9"/>
  <c r="M45" i="9"/>
  <c r="E45" i="9"/>
  <c r="M44" i="9"/>
  <c r="J44" i="9"/>
  <c r="N44" i="9"/>
  <c r="E44" i="9"/>
  <c r="M43" i="9"/>
  <c r="J43" i="9"/>
  <c r="E43" i="9"/>
  <c r="M42" i="9"/>
  <c r="E42" i="9"/>
  <c r="M41" i="9"/>
  <c r="J41" i="9"/>
  <c r="N41" i="9"/>
  <c r="E41" i="9"/>
  <c r="M40" i="9"/>
  <c r="J40" i="9"/>
  <c r="N40" i="9"/>
  <c r="E40" i="9"/>
  <c r="M39" i="9"/>
  <c r="E39" i="9"/>
  <c r="M38" i="9"/>
  <c r="J38" i="9"/>
  <c r="N38" i="9"/>
  <c r="E38" i="9"/>
  <c r="M37" i="9"/>
  <c r="J37" i="9"/>
  <c r="N37" i="9"/>
  <c r="E37" i="9"/>
  <c r="M36" i="9"/>
  <c r="N36" i="9"/>
  <c r="E36" i="9"/>
  <c r="M35" i="9"/>
  <c r="J35" i="9"/>
  <c r="N35" i="9"/>
  <c r="E35" i="9"/>
  <c r="M34" i="9"/>
  <c r="J34" i="9"/>
  <c r="N34" i="9"/>
  <c r="E34" i="9"/>
  <c r="M33" i="9"/>
  <c r="E33" i="9"/>
  <c r="M32" i="9"/>
  <c r="J32" i="9"/>
  <c r="N32" i="9"/>
  <c r="E32" i="9"/>
  <c r="M31" i="9"/>
  <c r="J31" i="9"/>
  <c r="N31" i="9"/>
  <c r="E31" i="9"/>
  <c r="M30" i="9"/>
  <c r="N30" i="9"/>
  <c r="E30" i="9"/>
  <c r="M29" i="9"/>
  <c r="J29" i="9"/>
  <c r="N29" i="9"/>
  <c r="E29" i="9"/>
  <c r="M28" i="9"/>
  <c r="J28" i="9"/>
  <c r="E28" i="9"/>
  <c r="M27" i="9"/>
  <c r="N27" i="9"/>
  <c r="E27" i="9"/>
  <c r="M26" i="9"/>
  <c r="J26" i="9"/>
  <c r="N26" i="9"/>
  <c r="E26" i="9"/>
  <c r="M25" i="9"/>
  <c r="J25" i="9"/>
  <c r="N25" i="9"/>
  <c r="E25" i="9"/>
  <c r="M24" i="9"/>
  <c r="N24" i="9"/>
  <c r="E24" i="9"/>
  <c r="M23" i="9"/>
  <c r="J23" i="9"/>
  <c r="N23" i="9"/>
  <c r="E23" i="9"/>
  <c r="M22" i="9"/>
  <c r="J22" i="9"/>
  <c r="E22" i="9"/>
  <c r="M21" i="9"/>
  <c r="E21" i="9"/>
  <c r="M20" i="9"/>
  <c r="J20" i="9"/>
  <c r="N20" i="9"/>
  <c r="E20" i="9"/>
  <c r="M19" i="9"/>
  <c r="J19" i="9"/>
  <c r="N19" i="9"/>
  <c r="E19" i="9"/>
  <c r="M18" i="9"/>
  <c r="E18" i="9"/>
  <c r="M17" i="9"/>
  <c r="J17" i="9"/>
  <c r="N17" i="9"/>
  <c r="E17" i="9"/>
  <c r="M16" i="9"/>
  <c r="J16" i="9"/>
  <c r="N16" i="9"/>
  <c r="E16" i="9"/>
  <c r="M15" i="9"/>
  <c r="E15" i="9"/>
  <c r="M14" i="9"/>
  <c r="J14" i="9"/>
  <c r="N14" i="9"/>
  <c r="E14" i="9"/>
  <c r="M13" i="9"/>
  <c r="J13" i="9"/>
  <c r="N13" i="9"/>
  <c r="E13" i="9"/>
  <c r="M12" i="9"/>
  <c r="N12" i="9"/>
  <c r="E12" i="9"/>
  <c r="J12" i="9" l="1"/>
  <c r="J15" i="9"/>
  <c r="J18" i="9"/>
  <c r="J21" i="9"/>
  <c r="J24" i="9"/>
  <c r="J27" i="9"/>
  <c r="J30" i="9"/>
  <c r="J33" i="9"/>
  <c r="J36" i="9"/>
  <c r="J39" i="9"/>
  <c r="J42" i="9"/>
  <c r="J45" i="9"/>
  <c r="J48" i="9"/>
  <c r="J51" i="9"/>
  <c r="J54" i="9"/>
  <c r="J57" i="9"/>
  <c r="J60" i="9"/>
  <c r="J63" i="9"/>
  <c r="J66" i="9"/>
  <c r="J69" i="9"/>
  <c r="J72" i="9"/>
  <c r="J75" i="9"/>
  <c r="J78" i="9"/>
  <c r="J81" i="9"/>
  <c r="J84" i="9"/>
  <c r="J87" i="9"/>
  <c r="J90" i="9"/>
  <c r="J93" i="9"/>
  <c r="N22" i="9"/>
  <c r="N28" i="9"/>
  <c r="N43" i="9"/>
  <c r="N49" i="9"/>
  <c r="N55" i="9"/>
  <c r="N61" i="9"/>
  <c r="N64" i="9"/>
  <c r="N67" i="9"/>
  <c r="N73" i="9"/>
  <c r="N79" i="9"/>
  <c r="N85" i="9"/>
  <c r="N15" i="9"/>
  <c r="N18" i="9"/>
  <c r="N21" i="9"/>
  <c r="N33" i="9"/>
  <c r="N39" i="9"/>
  <c r="N42" i="9"/>
  <c r="N45" i="9"/>
  <c r="N48" i="9"/>
  <c r="N54" i="9"/>
  <c r="N63" i="9"/>
  <c r="N66" i="9"/>
  <c r="N75" i="9"/>
  <c r="N81" i="9"/>
  <c r="N84" i="9"/>
  <c r="F75" i="4" l="1"/>
  <c r="G75" i="4"/>
  <c r="F62" i="4"/>
  <c r="G62" i="4"/>
  <c r="G20" i="4" l="1"/>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3" i="4"/>
  <c r="G64" i="4"/>
  <c r="G65" i="4"/>
  <c r="G66" i="4"/>
  <c r="G67" i="4"/>
  <c r="G68" i="4"/>
  <c r="G69" i="4"/>
  <c r="G70" i="4"/>
  <c r="G71" i="4"/>
  <c r="G72" i="4"/>
  <c r="G73" i="4"/>
  <c r="G74" i="4"/>
  <c r="G76" i="4"/>
  <c r="G77" i="4"/>
  <c r="G78" i="4"/>
  <c r="G79" i="4"/>
  <c r="G80" i="4"/>
  <c r="G81" i="4"/>
  <c r="G82" i="4"/>
  <c r="G83" i="4"/>
  <c r="G84" i="4"/>
  <c r="G85" i="4"/>
  <c r="G86" i="4"/>
  <c r="G87" i="4"/>
  <c r="G88" i="4"/>
  <c r="G89" i="4"/>
  <c r="G90" i="4"/>
  <c r="G91" i="4"/>
  <c r="G92" i="4"/>
  <c r="G93" i="4"/>
  <c r="G94" i="4"/>
  <c r="G95" i="4"/>
  <c r="G96" i="4"/>
  <c r="G97" i="4"/>
  <c r="G98" i="4"/>
  <c r="G99" i="4"/>
  <c r="G100" i="4"/>
  <c r="G101" i="4"/>
  <c r="G19"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3" i="4"/>
  <c r="F64" i="4"/>
  <c r="F65" i="4"/>
  <c r="F66" i="4"/>
  <c r="F67" i="4"/>
  <c r="F68" i="4"/>
  <c r="F69" i="4"/>
  <c r="F70" i="4"/>
  <c r="F71" i="4"/>
  <c r="F72" i="4"/>
  <c r="F73" i="4"/>
  <c r="F74" i="4"/>
  <c r="F76" i="4"/>
  <c r="F77" i="4"/>
  <c r="F78" i="4"/>
  <c r="F79" i="4"/>
  <c r="F80" i="4"/>
  <c r="F81" i="4"/>
  <c r="F82" i="4"/>
  <c r="F83" i="4"/>
  <c r="F84" i="4"/>
  <c r="F85" i="4"/>
  <c r="F86" i="4"/>
  <c r="F87" i="4"/>
  <c r="F88" i="4"/>
  <c r="F89" i="4"/>
  <c r="F90" i="4"/>
  <c r="F91" i="4"/>
  <c r="F92" i="4"/>
  <c r="F93" i="4"/>
  <c r="F94" i="4"/>
  <c r="F95" i="4"/>
  <c r="F96" i="4"/>
  <c r="F97" i="4"/>
  <c r="F98" i="4"/>
  <c r="F99" i="4"/>
  <c r="F100" i="4"/>
  <c r="F101" i="4"/>
  <c r="F22" i="4"/>
  <c r="F20" i="4"/>
  <c r="F19" i="4"/>
  <c r="G103" i="4" l="1"/>
  <c r="F103" i="4" l="1"/>
</calcChain>
</file>

<file path=xl/sharedStrings.xml><?xml version="1.0" encoding="utf-8"?>
<sst xmlns="http://schemas.openxmlformats.org/spreadsheetml/2006/main" count="679" uniqueCount="247">
  <si>
    <t>Acetochlor</t>
  </si>
  <si>
    <t>34256-82-1</t>
  </si>
  <si>
    <t>NA</t>
  </si>
  <si>
    <t>Acetone</t>
  </si>
  <si>
    <t>67-64-1</t>
  </si>
  <si>
    <t>Alachlor</t>
  </si>
  <si>
    <t>15972-60-8</t>
  </si>
  <si>
    <t>Aldrin</t>
  </si>
  <si>
    <t>309-00-2</t>
  </si>
  <si>
    <t>Aluminum</t>
  </si>
  <si>
    <t>7429-90-5</t>
  </si>
  <si>
    <t>Antimony</t>
  </si>
  <si>
    <t>7440-36-0</t>
  </si>
  <si>
    <t>Barium</t>
  </si>
  <si>
    <t>7440-39-3</t>
  </si>
  <si>
    <t>Benomyl</t>
  </si>
  <si>
    <t>17804-35-2</t>
  </si>
  <si>
    <t>Benzene</t>
  </si>
  <si>
    <t>71-43-2</t>
  </si>
  <si>
    <t>50-32-8</t>
  </si>
  <si>
    <t>Beryllium</t>
  </si>
  <si>
    <t>7440-41-7</t>
  </si>
  <si>
    <t>Bis(2-chloro-1-methyl ethyl)ether</t>
  </si>
  <si>
    <t>108-60-1</t>
  </si>
  <si>
    <t>Boron</t>
  </si>
  <si>
    <t>7440-42-8</t>
  </si>
  <si>
    <t>Bromate</t>
  </si>
  <si>
    <t>15541-45-4</t>
  </si>
  <si>
    <t>Bromochloromethane</t>
  </si>
  <si>
    <t>74-97-5</t>
  </si>
  <si>
    <t>Bromoxynil</t>
  </si>
  <si>
    <t>1689-84-5</t>
  </si>
  <si>
    <t>Cadmium (food)</t>
  </si>
  <si>
    <t>7440-43-9</t>
  </si>
  <si>
    <t>Carbaryl</t>
  </si>
  <si>
    <t>63-25-2</t>
  </si>
  <si>
    <t>Carbon tetrachloride</t>
  </si>
  <si>
    <t>56-23-5</t>
  </si>
  <si>
    <t>Chlorobenzene</t>
  </si>
  <si>
    <t>108-90-7</t>
  </si>
  <si>
    <t>Chromium (III) (insoluble salts)</t>
  </si>
  <si>
    <t>16065-83-1</t>
  </si>
  <si>
    <t>Chromium (VI)</t>
  </si>
  <si>
    <t>18540-29-9</t>
  </si>
  <si>
    <t>Cobalt</t>
  </si>
  <si>
    <t>7440-48-4</t>
  </si>
  <si>
    <t>Copper</t>
  </si>
  <si>
    <t>7440-50-8</t>
  </si>
  <si>
    <t>Dibromochloropropane</t>
  </si>
  <si>
    <t>96-12-8</t>
  </si>
  <si>
    <t>107-06-2</t>
  </si>
  <si>
    <t>156-59-2</t>
  </si>
  <si>
    <t>156-60-5</t>
  </si>
  <si>
    <t>78-87-5</t>
  </si>
  <si>
    <t>Di (2-ethylhexyl) phthalate</t>
  </si>
  <si>
    <t>117-81-7</t>
  </si>
  <si>
    <t>123-91-1</t>
  </si>
  <si>
    <t>Ethylbenzene</t>
  </si>
  <si>
    <t>100-41-4</t>
  </si>
  <si>
    <t>Hexachlorobenzene</t>
  </si>
  <si>
    <t>118-74-1</t>
  </si>
  <si>
    <t>2691-41-0</t>
  </si>
  <si>
    <t>Iron</t>
  </si>
  <si>
    <t>7439-89-6</t>
  </si>
  <si>
    <t>Manganese (non-diet)</t>
  </si>
  <si>
    <t>7439-96-5</t>
  </si>
  <si>
    <t>Mercury (elemental)</t>
  </si>
  <si>
    <t>7439-97-6</t>
  </si>
  <si>
    <t>Methyl ethyl ketone</t>
  </si>
  <si>
    <t>78-93-3</t>
  </si>
  <si>
    <t>Molybdenum</t>
  </si>
  <si>
    <t>7439-98-7</t>
  </si>
  <si>
    <t>1634-04-4</t>
  </si>
  <si>
    <t>Naphthalene</t>
  </si>
  <si>
    <t>91-20-3</t>
  </si>
  <si>
    <t>Nickel</t>
  </si>
  <si>
    <t>7440-02-0</t>
  </si>
  <si>
    <t>1336-36-3</t>
  </si>
  <si>
    <t>Pentachlorophenol</t>
  </si>
  <si>
    <t>87-86-5</t>
  </si>
  <si>
    <t>Perchlorate</t>
  </si>
  <si>
    <t>14797-73-0</t>
  </si>
  <si>
    <t>78-11-5</t>
  </si>
  <si>
    <t>Propoxur (Baygon)</t>
  </si>
  <si>
    <t>114-26-1</t>
  </si>
  <si>
    <t>121-82-4</t>
  </si>
  <si>
    <t>Selenium</t>
  </si>
  <si>
    <t>7782-49-2</t>
  </si>
  <si>
    <t>Silver</t>
  </si>
  <si>
    <t>7440-22-4</t>
  </si>
  <si>
    <t>Tetrachloroethylene</t>
  </si>
  <si>
    <t>127-18-4</t>
  </si>
  <si>
    <t>Thallium (soluble Thallium)</t>
  </si>
  <si>
    <t>Toluene</t>
  </si>
  <si>
    <t>108-88-3</t>
  </si>
  <si>
    <t>79-01-6</t>
  </si>
  <si>
    <t>96-18-4</t>
  </si>
  <si>
    <t>526-73-8</t>
  </si>
  <si>
    <t>95-63-6</t>
  </si>
  <si>
    <t>108-67-8</t>
  </si>
  <si>
    <t>118-96-7</t>
  </si>
  <si>
    <t>Uranium (soluble salts)</t>
  </si>
  <si>
    <t>Vanadium</t>
  </si>
  <si>
    <t>7440-62-2</t>
  </si>
  <si>
    <t>Vinyl chloride</t>
  </si>
  <si>
    <t>75-01-4</t>
  </si>
  <si>
    <t>Xylenes</t>
  </si>
  <si>
    <t>1330-20-7</t>
  </si>
  <si>
    <t>Zinc</t>
  </si>
  <si>
    <t>7440-66-6</t>
  </si>
  <si>
    <t>Trichloroethylene</t>
  </si>
  <si>
    <t>CASRN</t>
  </si>
  <si>
    <t>Analyte</t>
  </si>
  <si>
    <t>HQ = Hazard Quotient</t>
  </si>
  <si>
    <t>ILCR = Incremental Lifetime Cancer Risk</t>
  </si>
  <si>
    <t>NA = Not Available</t>
  </si>
  <si>
    <t>***Read the directions, in their entirety, on the 'Directions' Tab before use.***</t>
  </si>
  <si>
    <t>Butylbenzene, n-</t>
  </si>
  <si>
    <t>104-51-8</t>
  </si>
  <si>
    <t>Butylbenzene, sec-</t>
  </si>
  <si>
    <t>Butylbenzene, tert-</t>
  </si>
  <si>
    <t>135-98-8</t>
  </si>
  <si>
    <t>98-06-6</t>
  </si>
  <si>
    <t>Carbon Disulfide</t>
  </si>
  <si>
    <t>75-15-0</t>
  </si>
  <si>
    <t>Dibromoethane, 1,2-</t>
  </si>
  <si>
    <t>106-93-4</t>
  </si>
  <si>
    <t>Isopropylbenzene (cumene)</t>
  </si>
  <si>
    <t>98-82-8</t>
  </si>
  <si>
    <t>Propyl benzene, n-</t>
  </si>
  <si>
    <t>103-65-1</t>
  </si>
  <si>
    <t>Sample
Cumulative ILCR:</t>
  </si>
  <si>
    <t>Sample
 HI:</t>
  </si>
  <si>
    <t>Dichloroethane, 1,1-</t>
  </si>
  <si>
    <t>75-34-3</t>
  </si>
  <si>
    <t>Dichloroethane, 1,2-</t>
  </si>
  <si>
    <t>Dichloroethylene, cis 1,2-</t>
  </si>
  <si>
    <t>Dichloroethylene, trans 1,2-</t>
  </si>
  <si>
    <t>Dichloropropane, 1,2-</t>
  </si>
  <si>
    <t>Dioxane, 1,4-</t>
  </si>
  <si>
    <t>Fluoranthene</t>
  </si>
  <si>
    <t>206-44-0</t>
  </si>
  <si>
    <t>Fluorene</t>
  </si>
  <si>
    <t>86-73-7</t>
  </si>
  <si>
    <t>Hexahydro-1,3,5-trinitro-1,3,5-triazine (RDX)</t>
  </si>
  <si>
    <t>Methyl tert-butyl ether (MTBE)</t>
  </si>
  <si>
    <t>Octahydro-1,3,5,7-tetranitro-1,3,5,7-tetrazocine (HMX)</t>
  </si>
  <si>
    <t>Pentaerythritol tetranitrate (PETN)</t>
  </si>
  <si>
    <t>Perfluorohexane sulfonic acid (PFHxS)</t>
  </si>
  <si>
    <t>355-46-4</t>
  </si>
  <si>
    <t>Perfluorononanoic acid (PFNA)</t>
  </si>
  <si>
    <t>375-95-1</t>
  </si>
  <si>
    <t>Perfluorooctane sulfonic acid (PFOS)</t>
  </si>
  <si>
    <t>1763-23-1</t>
  </si>
  <si>
    <t>Pefluorooctanoic acid (PFOA)</t>
  </si>
  <si>
    <t>335-67-1</t>
  </si>
  <si>
    <t>Tetrachloroethane, 1,1,1,2-</t>
  </si>
  <si>
    <t>630-20-6</t>
  </si>
  <si>
    <t>Trichloropropane, 1,2,3-</t>
  </si>
  <si>
    <t>Trimethylbenzene, 1,2,3-</t>
  </si>
  <si>
    <t>Trimethylbenzene, 1,2,4-</t>
  </si>
  <si>
    <t>Trimethylbenzene, 1,3,5-</t>
  </si>
  <si>
    <t>Trinitrotoluene, 2,4,6- (TNT)</t>
  </si>
  <si>
    <t>Sample Concentration (mg/kg)</t>
  </si>
  <si>
    <t>Calculated
 Sample
ILCR (unitless)</t>
  </si>
  <si>
    <t>Calculated
 Sample
HQ (unitless)</t>
  </si>
  <si>
    <r>
      <t>2,3,7,8-TCDD TEQ</t>
    </r>
    <r>
      <rPr>
        <vertAlign val="superscript"/>
        <sz val="11"/>
        <color theme="1"/>
        <rFont val="Calibri"/>
        <family val="2"/>
        <scheme val="minor"/>
      </rPr>
      <t>c</t>
    </r>
  </si>
  <si>
    <r>
      <t>BaP-TE</t>
    </r>
    <r>
      <rPr>
        <vertAlign val="superscript"/>
        <sz val="11"/>
        <color theme="1"/>
        <rFont val="Calibri"/>
        <family val="2"/>
        <scheme val="minor"/>
      </rPr>
      <t>d</t>
    </r>
  </si>
  <si>
    <r>
      <t>Benzo(a)pyrene</t>
    </r>
    <r>
      <rPr>
        <vertAlign val="superscript"/>
        <sz val="11"/>
        <color theme="1"/>
        <rFont val="Calibri"/>
        <family val="2"/>
        <scheme val="minor"/>
      </rPr>
      <t>e</t>
    </r>
  </si>
  <si>
    <r>
      <t>Total PCBs</t>
    </r>
    <r>
      <rPr>
        <vertAlign val="superscript"/>
        <sz val="11"/>
        <color theme="1"/>
        <rFont val="Calibri"/>
        <family val="2"/>
        <scheme val="minor"/>
      </rPr>
      <t>f</t>
    </r>
  </si>
  <si>
    <t>e. Benzo(a)pyrene row should include only the concentration of benzo(a)pyrene in order to address its noncancer hazards.</t>
  </si>
  <si>
    <t>f. The Total PCBs row should include the sum of the concentrations for all PCBs except dioxin-like PCBs. Dioxin-like PCBs should be included in the 2,3,7,8-TCDD TE concentration entry.</t>
  </si>
  <si>
    <t>Included in BaP-TE</t>
  </si>
  <si>
    <r>
      <rPr>
        <b/>
        <vertAlign val="superscript"/>
        <sz val="11"/>
        <color theme="1"/>
        <rFont val="Calibri"/>
        <family val="2"/>
        <scheme val="minor"/>
      </rPr>
      <t>a</t>
    </r>
    <r>
      <rPr>
        <b/>
        <sz val="11"/>
        <color theme="1"/>
        <rFont val="Calibri"/>
        <family val="2"/>
        <scheme val="minor"/>
      </rPr>
      <t>RB-RSV</t>
    </r>
    <r>
      <rPr>
        <b/>
        <vertAlign val="subscript"/>
        <sz val="11"/>
        <color theme="1"/>
        <rFont val="Calibri"/>
        <family val="2"/>
        <scheme val="minor"/>
      </rPr>
      <t>ca</t>
    </r>
    <r>
      <rPr>
        <b/>
        <sz val="11"/>
        <color theme="1"/>
        <rFont val="Calibri"/>
        <family val="2"/>
        <scheme val="minor"/>
      </rPr>
      <t xml:space="preserve"> (mg/kg)</t>
    </r>
  </si>
  <si>
    <r>
      <rPr>
        <b/>
        <vertAlign val="superscript"/>
        <sz val="11"/>
        <color theme="1"/>
        <rFont val="Calibri"/>
        <family val="2"/>
        <scheme val="minor"/>
      </rPr>
      <t>b</t>
    </r>
    <r>
      <rPr>
        <b/>
        <sz val="11"/>
        <color theme="1"/>
        <rFont val="Calibri"/>
        <family val="2"/>
        <scheme val="minor"/>
      </rPr>
      <t>RB-RSV</t>
    </r>
    <r>
      <rPr>
        <b/>
        <vertAlign val="subscript"/>
        <sz val="11"/>
        <color theme="1"/>
        <rFont val="Calibri"/>
        <family val="2"/>
        <scheme val="minor"/>
      </rPr>
      <t xml:space="preserve">n
 </t>
    </r>
    <r>
      <rPr>
        <b/>
        <sz val="11"/>
        <color theme="1"/>
        <rFont val="Calibri"/>
        <family val="2"/>
        <scheme val="minor"/>
      </rPr>
      <t>(mg/kg)</t>
    </r>
  </si>
  <si>
    <t>HI = Hazard Index (sum of Hazard Quotients)</t>
  </si>
  <si>
    <r>
      <t>RB-RSV</t>
    </r>
    <r>
      <rPr>
        <vertAlign val="subscript"/>
        <sz val="11"/>
        <rFont val="Calibri"/>
        <family val="2"/>
        <scheme val="minor"/>
      </rPr>
      <t>ca</t>
    </r>
    <r>
      <rPr>
        <sz val="11"/>
        <rFont val="Calibri"/>
        <family val="2"/>
        <scheme val="minor"/>
      </rPr>
      <t xml:space="preserve"> =  Risk-Based Residential Soil Value based on cancer</t>
    </r>
  </si>
  <si>
    <r>
      <t>RB-RSV</t>
    </r>
    <r>
      <rPr>
        <vertAlign val="subscript"/>
        <sz val="11"/>
        <rFont val="Calibri"/>
        <family val="2"/>
        <scheme val="minor"/>
      </rPr>
      <t>n</t>
    </r>
    <r>
      <rPr>
        <sz val="11"/>
        <rFont val="Calibri"/>
        <family val="2"/>
        <scheme val="minor"/>
      </rPr>
      <t xml:space="preserve"> = Risk-Based Residential Soil Value based on noncancer endpoint</t>
    </r>
  </si>
  <si>
    <t>Site Number:</t>
  </si>
  <si>
    <t>Site Name:</t>
  </si>
  <si>
    <t>Sample Number:</t>
  </si>
  <si>
    <t>Sample Depth:</t>
  </si>
  <si>
    <t>sample information</t>
  </si>
  <si>
    <t xml:space="preserve">Sample Date: </t>
  </si>
  <si>
    <t xml:space="preserve">d. The BaP-TE row should include the sum of the concentrations for all carcinogenic PAHs (including benzo(a)pyrene) reported as Benzo(a)pyrene toxic equivalents. See direction 6 for designated urban background locations. </t>
  </si>
  <si>
    <t>Non-cancer</t>
  </si>
  <si>
    <t>7440-28-0</t>
  </si>
  <si>
    <t>7440-61-1</t>
  </si>
  <si>
    <t>ATTACHMENT 3a</t>
  </si>
  <si>
    <t>SUMMARY TABLE</t>
  </si>
  <si>
    <t>INCIDENTAL INGESTION, DERMAL CONTACT AND INHALATION</t>
  </si>
  <si>
    <t>Resident Soil Values (mg/kg)</t>
  </si>
  <si>
    <t>Noncancer Hazard Quotient = 1</t>
  </si>
  <si>
    <t>Chemical Name</t>
  </si>
  <si>
    <t>CAS No.</t>
  </si>
  <si>
    <t xml:space="preserve">Ingestion 
</t>
  </si>
  <si>
    <t xml:space="preserve">Dermal
</t>
  </si>
  <si>
    <t xml:space="preserve">Ingestion &amp; Dermal
</t>
  </si>
  <si>
    <t xml:space="preserve">Inhalation
</t>
  </si>
  <si>
    <t xml:space="preserve">Combined
</t>
  </si>
  <si>
    <t>Minimum RSV mg/kg</t>
  </si>
  <si>
    <t>Endpoint</t>
  </si>
  <si>
    <t>-</t>
  </si>
  <si>
    <t>Arsenic, Inorganic</t>
  </si>
  <si>
    <t>7440-38-2</t>
  </si>
  <si>
    <t xml:space="preserve">Benzo(a)pyrene </t>
  </si>
  <si>
    <t xml:space="preserve">Hexafluoropropylene oxide dimer acid (HFPO-DA) </t>
  </si>
  <si>
    <t>13252-13-6</t>
  </si>
  <si>
    <t>Perfluorobutane sulfonic acid (PFBS)</t>
  </si>
  <si>
    <t>375-73-5</t>
  </si>
  <si>
    <t>Perfluorooctanoic acid (PFOA)</t>
  </si>
  <si>
    <t>Polychlorinated biphenyls (PCBs)</t>
  </si>
  <si>
    <t>Tetrachlorodibenzo-p-dioxin, 2,3,7,8- (TCDD)</t>
  </si>
  <si>
    <t>1746-01-6</t>
  </si>
  <si>
    <t>Trichloroethylene (non-moa)</t>
  </si>
  <si>
    <t>No Csat Substitution</t>
  </si>
  <si>
    <t>2022 RESDIENTIAL SOIL VALUES (RSV) (mg/kg)</t>
  </si>
  <si>
    <r>
      <t>Cancer Target Risk = 1x10</t>
    </r>
    <r>
      <rPr>
        <b/>
        <vertAlign val="superscript"/>
        <sz val="10"/>
        <rFont val="Times New Roman"/>
        <family val="1"/>
      </rPr>
      <t>-6</t>
    </r>
  </si>
  <si>
    <r>
      <t>HQ=1 &amp; ILCR=1E</t>
    </r>
    <r>
      <rPr>
        <b/>
        <vertAlign val="superscript"/>
        <sz val="10"/>
        <rFont val="Times New Roman"/>
        <family val="1"/>
      </rPr>
      <t>-6</t>
    </r>
  </si>
  <si>
    <t>a. RB-RSVca corresponds to a one-in-one million ILCR. See IRULE Appendix E, Table 1.</t>
  </si>
  <si>
    <t>b. RB-RSVn corresponds to a HQ of 1 based on Hypothetical Young Child Resident scenario. See IRULE Appendix E, Table 1.</t>
  </si>
  <si>
    <t>Notes and abbreviations:</t>
  </si>
  <si>
    <t>c. The 2,3,7,8-TCDD TEQ row should include the sum of the concentrations of all dixoins, dibenzofurans, and dioxin-like PCBs reported as 2,3,7,8-TCDD toxic eqivalents.</t>
  </si>
  <si>
    <t>Version 12/2024</t>
  </si>
  <si>
    <r>
      <t>Carbon Disulfide</t>
    </r>
    <r>
      <rPr>
        <vertAlign val="superscript"/>
        <sz val="11"/>
        <color theme="1"/>
        <rFont val="Calibri"/>
        <family val="2"/>
        <scheme val="minor"/>
      </rPr>
      <t>g</t>
    </r>
  </si>
  <si>
    <r>
      <t>Ethylbenzene</t>
    </r>
    <r>
      <rPr>
        <vertAlign val="superscript"/>
        <sz val="11"/>
        <color theme="1"/>
        <rFont val="Calibri"/>
        <family val="2"/>
        <scheme val="minor"/>
      </rPr>
      <t>g</t>
    </r>
  </si>
  <si>
    <r>
      <t>Isopropylbenzene (cumene)</t>
    </r>
    <r>
      <rPr>
        <vertAlign val="superscript"/>
        <sz val="11"/>
        <color theme="1"/>
        <rFont val="Calibri"/>
        <family val="2"/>
        <scheme val="minor"/>
      </rPr>
      <t>g</t>
    </r>
  </si>
  <si>
    <r>
      <t>Xylenes</t>
    </r>
    <r>
      <rPr>
        <vertAlign val="superscript"/>
        <sz val="11"/>
        <color theme="1"/>
        <rFont val="Calibri"/>
        <family val="2"/>
        <scheme val="minor"/>
      </rPr>
      <t>g</t>
    </r>
  </si>
  <si>
    <r>
      <t>Trimethylbenzene, 1,3,5-</t>
    </r>
    <r>
      <rPr>
        <vertAlign val="superscript"/>
        <sz val="11"/>
        <color theme="1"/>
        <rFont val="Calibri"/>
        <family val="2"/>
        <scheme val="minor"/>
      </rPr>
      <t>g</t>
    </r>
  </si>
  <si>
    <r>
      <t>Trimethylbenzene, 1,2,3-</t>
    </r>
    <r>
      <rPr>
        <vertAlign val="superscript"/>
        <sz val="11"/>
        <color theme="1"/>
        <rFont val="Calibri"/>
        <family val="2"/>
        <scheme val="minor"/>
      </rPr>
      <t>g</t>
    </r>
  </si>
  <si>
    <r>
      <t>Methyl tert-butyl ether (MTBE)</t>
    </r>
    <r>
      <rPr>
        <vertAlign val="superscript"/>
        <sz val="11"/>
        <color theme="1"/>
        <rFont val="Calibri"/>
        <family val="2"/>
        <scheme val="minor"/>
      </rPr>
      <t>g</t>
    </r>
  </si>
  <si>
    <r>
      <t>Methyl ethyl ketone</t>
    </r>
    <r>
      <rPr>
        <vertAlign val="superscript"/>
        <sz val="11"/>
        <color theme="1"/>
        <rFont val="Calibri"/>
        <family val="2"/>
        <scheme val="minor"/>
      </rPr>
      <t>g</t>
    </r>
  </si>
  <si>
    <r>
      <t>Mercury (elemental)</t>
    </r>
    <r>
      <rPr>
        <vertAlign val="superscript"/>
        <sz val="11"/>
        <color theme="1"/>
        <rFont val="Calibri"/>
        <family val="2"/>
        <scheme val="minor"/>
      </rPr>
      <t>g</t>
    </r>
  </si>
  <si>
    <r>
      <t>Propyl benzene, n-</t>
    </r>
    <r>
      <rPr>
        <vertAlign val="superscript"/>
        <sz val="11"/>
        <color theme="1"/>
        <rFont val="Calibri"/>
        <family val="2"/>
        <scheme val="minor"/>
      </rPr>
      <t>g</t>
    </r>
  </si>
  <si>
    <r>
      <t>Toluene</t>
    </r>
    <r>
      <rPr>
        <vertAlign val="superscript"/>
        <sz val="11"/>
        <color theme="1"/>
        <rFont val="Calibri"/>
        <family val="2"/>
        <scheme val="minor"/>
      </rPr>
      <t>g</t>
    </r>
  </si>
  <si>
    <r>
      <t>Trimethylbenzene, 1,2,4-</t>
    </r>
    <r>
      <rPr>
        <vertAlign val="superscript"/>
        <sz val="11"/>
        <color theme="1"/>
        <rFont val="Calibri"/>
        <family val="2"/>
        <scheme val="minor"/>
      </rPr>
      <t>g</t>
    </r>
  </si>
  <si>
    <t>DO I NEED TO USE THIS CALCULATOR?</t>
  </si>
  <si>
    <t>A Method 2 Cumulative Risk Assessment (CRA) is ONLY applicable for residential and non-residential surface soils and indoor air. 
Surface soils are defined in the Investigation and Remediation of Contaminated Properties Rule as soils located from 0 to 18" below ground surface. 
The Method 2 CRA determines if an incremental lifetime cancer risk (ILCR) of 10-6 or a Hazard Index (HI) of 1.0 is exceeded based on direct contact.
The risk is expressed as the total (summed) risk made up of each individual compound. 
Compounds with non-detect results shall not be included in the Method 2 CRA.</t>
  </si>
  <si>
    <t>TEMPLATE DIRECTIONS</t>
  </si>
  <si>
    <t xml:space="preserve">
1) Using the dropdown menu in either the 'Analyte' or 'CASRN' column (Column A or B), select the chemicals* that have been reported.   You may also enter only the detected concentrations for specific analytes and leave all other cells blank.
2) In the sample concentration column (Column E), enter the concentration reported for each chemical in milligrams per kilograms (mg/kg).
3) Once you have entered the sample concentration for each chemical, the associated Incremental Lifetime Cancer Risk (ILCR) and Hazard Quotient (HQ) associated with each chemical will be automatically calculated and appear in Columns F and G respectively. Note: an ILCR is only derived if a chemical has a RB-CSVc and a HQ is only derived if a chemical has a RB-CSVnc. 
4) The sample cumulative (total) ILCR and Hazard Index (sum of HQs) is automatically calculated and presented in Cells F101 and G101,  respectively.  If the cumulative ILCR is greater than 1.00E-06, or the HI is greater than 1, the values will be flagged in red to signify that further attention is warranted.                                                                                                                                                                                                                                                                   
5) The calculator tab can be copied to allow for multiple sample results to be input within one workbook.         </t>
  </si>
  <si>
    <t xml:space="preserve">
* Lead, Arsenic and B(a)P Urban have soil standards in the IRULE, but were not derived using standard Health Department risk assessment. These chemicals are not included in the calculator and are not considered when evaluating cumulative health risks at sites. </t>
  </si>
  <si>
    <t>RSV used Csat</t>
  </si>
  <si>
    <t>RSV had cSat Modified inhalation route</t>
  </si>
  <si>
    <t>For QC - Deleted before publication</t>
  </si>
  <si>
    <r>
      <t>Tetrachloroethylene</t>
    </r>
    <r>
      <rPr>
        <vertAlign val="superscript"/>
        <sz val="11"/>
        <color theme="1"/>
        <rFont val="Calibri"/>
        <family val="2"/>
        <scheme val="minor"/>
      </rPr>
      <t>g</t>
    </r>
  </si>
  <si>
    <t>g. The noncancer value for this chemical is the risk-based soil value, it differs from the RSV which used the soil saturation limit for inhalation exposures.</t>
  </si>
  <si>
    <t>lookup to Attachment 3a_noCsat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</si>
</sst>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h:mm\ AM/PM;@"/>
  </numFmts>
  <fonts count="27" x14ac:knownFonts="1">
    <font>
      <sz val="11"/>
      <color theme="1"/>
      <name val="Calibri"/>
      <family val="2"/>
      <scheme val="minor"/>
    </font>
    <font>
      <sz val="11"/>
      <color theme="1"/>
      <name val="Times New Roman"/>
      <family val="1"/>
    </font>
    <font>
      <b/>
      <sz val="11"/>
      <color theme="1"/>
      <name val="Calibri"/>
      <family val="2"/>
      <scheme val="minor"/>
    </font>
    <font>
      <b/>
      <vertAlign val="subscript"/>
      <sz val="11"/>
      <color theme="1"/>
      <name val="Calibri"/>
      <family val="2"/>
      <scheme val="minor"/>
    </font>
    <font>
      <b/>
      <vertAlign val="superscript"/>
      <sz val="11"/>
      <color theme="1"/>
      <name val="Calibri"/>
      <family val="2"/>
      <scheme val="minor"/>
    </font>
    <font>
      <sz val="11"/>
      <name val="Calibri"/>
      <family val="2"/>
      <scheme val="minor"/>
    </font>
    <font>
      <sz val="8"/>
      <name val="Calibri"/>
      <family val="2"/>
      <scheme val="minor"/>
    </font>
    <font>
      <sz val="11"/>
      <color rgb="FF7030A0"/>
      <name val="Times New Roman"/>
      <family val="1"/>
    </font>
    <font>
      <vertAlign val="subscript"/>
      <sz val="11"/>
      <name val="Calibri"/>
      <family val="2"/>
      <scheme val="minor"/>
    </font>
    <font>
      <sz val="9"/>
      <name val="Calibri"/>
      <family val="2"/>
      <scheme val="minor"/>
    </font>
    <font>
      <b/>
      <sz val="12"/>
      <name val="Calibri"/>
      <family val="2"/>
      <scheme val="minor"/>
    </font>
    <font>
      <sz val="11"/>
      <color theme="1"/>
      <name val="Calibri"/>
      <family val="2"/>
      <scheme val="minor"/>
    </font>
    <font>
      <b/>
      <sz val="11"/>
      <name val="Calibri"/>
      <family val="2"/>
      <scheme val="minor"/>
    </font>
    <font>
      <vertAlign val="superscript"/>
      <sz val="11"/>
      <color theme="1"/>
      <name val="Calibri"/>
      <family val="2"/>
      <scheme val="minor"/>
    </font>
    <font>
      <i/>
      <sz val="11"/>
      <color theme="1"/>
      <name val="Calibri"/>
      <family val="2"/>
      <scheme val="minor"/>
    </font>
    <font>
      <sz val="10"/>
      <name val="Arial"/>
      <family val="2"/>
    </font>
    <font>
      <sz val="11"/>
      <name val="Times New Roman"/>
      <family val="1"/>
    </font>
    <font>
      <sz val="12"/>
      <name val="Arial"/>
      <family val="2"/>
    </font>
    <font>
      <sz val="10"/>
      <color rgb="FF000000"/>
      <name val="Times New Roman"/>
      <family val="1"/>
    </font>
    <font>
      <sz val="12"/>
      <name val="Arial"/>
      <family val="2"/>
    </font>
    <font>
      <sz val="10"/>
      <name val="Times New Roman"/>
      <family val="1"/>
    </font>
    <font>
      <b/>
      <sz val="12"/>
      <name val="Times New Roman"/>
      <family val="1"/>
    </font>
    <font>
      <b/>
      <sz val="12"/>
      <color theme="1"/>
      <name val="Times New Roman"/>
      <family val="1"/>
    </font>
    <font>
      <sz val="12"/>
      <color theme="1"/>
      <name val="Times New Roman"/>
      <family val="1"/>
    </font>
    <font>
      <sz val="20"/>
      <color theme="1"/>
      <name val="Times New Roman"/>
      <family val="1"/>
    </font>
    <font>
      <b/>
      <sz val="10"/>
      <name val="Times New Roman"/>
      <family val="1"/>
    </font>
    <font>
      <b/>
      <vertAlign val="superscript"/>
      <sz val="1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8">
    <xf numFmtId="0" fontId="0" fillId="0" borderId="0"/>
    <xf numFmtId="0" fontId="15" fillId="0" borderId="0"/>
    <xf numFmtId="0" fontId="17" fillId="0" borderId="0"/>
    <xf numFmtId="0" fontId="11" fillId="0" borderId="0"/>
    <xf numFmtId="0" fontId="18" fillId="0" borderId="0"/>
    <xf numFmtId="0" fontId="11" fillId="0" borderId="0"/>
    <xf numFmtId="0" fontId="19" fillId="0" borderId="0"/>
    <xf numFmtId="0" fontId="11" fillId="0" borderId="0"/>
  </cellStyleXfs>
  <cellXfs count="110">
    <xf numFmtId="0" fontId="0" fillId="0" borderId="0" xfId="0"/>
    <xf numFmtId="11" fontId="0" fillId="0" borderId="1" xfId="0" applyNumberFormat="1" applyBorder="1" applyAlignment="1" applyProtection="1">
      <alignment horizontal="center"/>
      <protection locked="0"/>
    </xf>
    <xf numFmtId="11" fontId="11" fillId="0" borderId="1" xfId="0" applyNumberFormat="1" applyFont="1" applyBorder="1" applyAlignment="1" applyProtection="1">
      <alignment horizontal="center"/>
      <protection locked="0"/>
    </xf>
    <xf numFmtId="0" fontId="2" fillId="2" borderId="5" xfId="0" applyFont="1" applyFill="1" applyBorder="1" applyAlignment="1">
      <alignment wrapText="1"/>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11" fontId="11" fillId="0" borderId="1" xfId="0" applyNumberFormat="1" applyFont="1" applyBorder="1" applyAlignment="1">
      <alignment horizontal="center"/>
    </xf>
    <xf numFmtId="11" fontId="0" fillId="0" borderId="1" xfId="0" applyNumberFormat="1" applyBorder="1" applyAlignment="1">
      <alignment horizontal="center"/>
    </xf>
    <xf numFmtId="0" fontId="11" fillId="0" borderId="1" xfId="0" applyFont="1" applyBorder="1" applyAlignment="1">
      <alignment horizontal="center"/>
    </xf>
    <xf numFmtId="0" fontId="11" fillId="0" borderId="1" xfId="0" applyFont="1" applyBorder="1" applyAlignment="1">
      <alignment wrapText="1"/>
    </xf>
    <xf numFmtId="0" fontId="12" fillId="4" borderId="4" xfId="0" applyFont="1" applyFill="1" applyBorder="1" applyAlignment="1">
      <alignment horizontal="center" wrapText="1"/>
    </xf>
    <xf numFmtId="0" fontId="10" fillId="0" borderId="1" xfId="0" applyFont="1" applyBorder="1" applyAlignment="1">
      <alignment horizontal="center" wrapText="1"/>
    </xf>
    <xf numFmtId="11" fontId="10" fillId="0" borderId="3" xfId="0" applyNumberFormat="1" applyFont="1" applyBorder="1" applyAlignment="1">
      <alignment horizontal="center" wrapText="1"/>
    </xf>
    <xf numFmtId="11" fontId="0" fillId="0" borderId="3" xfId="0" applyNumberFormat="1" applyBorder="1" applyAlignment="1">
      <alignment horizontal="center"/>
    </xf>
    <xf numFmtId="0" fontId="5" fillId="0" borderId="0" xfId="0" applyFont="1"/>
    <xf numFmtId="0" fontId="0" fillId="0" borderId="0" xfId="0" applyAlignment="1">
      <alignment horizontal="center"/>
    </xf>
    <xf numFmtId="0" fontId="5" fillId="0" borderId="0" xfId="0" applyFont="1" applyAlignment="1">
      <alignment horizontal="left"/>
    </xf>
    <xf numFmtId="0" fontId="1" fillId="0" borderId="0" xfId="0" applyFont="1" applyAlignment="1">
      <alignment horizontal="center"/>
    </xf>
    <xf numFmtId="0" fontId="1" fillId="0" borderId="0" xfId="0" applyFont="1"/>
    <xf numFmtId="0" fontId="14" fillId="0" borderId="0" xfId="0" applyFont="1" applyAlignment="1">
      <alignment horizontal="left"/>
    </xf>
    <xf numFmtId="0" fontId="0" fillId="0" borderId="0" xfId="0" applyAlignment="1">
      <alignment wrapText="1"/>
    </xf>
    <xf numFmtId="0" fontId="2"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right" wrapText="1"/>
    </xf>
    <xf numFmtId="0" fontId="1" fillId="0" borderId="0" xfId="0" applyFont="1" applyAlignment="1">
      <alignment horizontal="right"/>
    </xf>
    <xf numFmtId="0" fontId="7" fillId="0" borderId="0" xfId="0" applyFont="1" applyAlignment="1">
      <alignment horizontal="left"/>
    </xf>
    <xf numFmtId="0" fontId="7" fillId="0" borderId="0" xfId="0" applyFont="1" applyAlignment="1">
      <alignment horizontal="center"/>
    </xf>
    <xf numFmtId="0" fontId="7" fillId="0" borderId="0" xfId="0" applyFont="1"/>
    <xf numFmtId="0" fontId="12" fillId="3" borderId="4" xfId="0" applyFont="1" applyFill="1" applyBorder="1" applyAlignment="1">
      <alignment horizontal="center" wrapText="1"/>
    </xf>
    <xf numFmtId="0" fontId="1" fillId="0" borderId="0" xfId="0" applyFont="1" applyAlignment="1">
      <alignment wrapText="1"/>
    </xf>
    <xf numFmtId="0" fontId="6" fillId="0" borderId="0" xfId="0" applyFont="1"/>
    <xf numFmtId="0" fontId="2" fillId="0" borderId="0" xfId="0" applyFont="1" applyAlignment="1">
      <alignment horizontal="right"/>
    </xf>
    <xf numFmtId="0" fontId="2" fillId="0" borderId="0" xfId="0" applyFont="1" applyAlignment="1">
      <alignment horizontal="left"/>
    </xf>
    <xf numFmtId="11" fontId="16" fillId="5" borderId="4" xfId="3" quotePrefix="1" applyNumberFormat="1" applyFont="1" applyFill="1" applyBorder="1" applyAlignment="1">
      <alignment horizontal="center" vertical="top"/>
    </xf>
    <xf numFmtId="0" fontId="0" fillId="0" borderId="0" xfId="0" applyAlignment="1">
      <alignment horizontal="center" wrapText="1"/>
    </xf>
    <xf numFmtId="11" fontId="0" fillId="0" borderId="1" xfId="0" applyNumberFormat="1" applyBorder="1" applyAlignment="1">
      <alignment horizontal="center" wrapText="1"/>
    </xf>
    <xf numFmtId="49" fontId="20" fillId="5" borderId="4" xfId="3" quotePrefix="1" applyNumberFormat="1" applyFont="1" applyFill="1" applyBorder="1" applyAlignment="1">
      <alignment vertical="top"/>
    </xf>
    <xf numFmtId="11" fontId="20" fillId="0" borderId="4" xfId="3" quotePrefix="1" applyNumberFormat="1" applyFont="1" applyBorder="1" applyAlignment="1">
      <alignment horizontal="left" vertical="top"/>
    </xf>
    <xf numFmtId="11" fontId="1" fillId="0" borderId="0" xfId="0" applyNumberFormat="1" applyFont="1" applyAlignment="1">
      <alignment horizontal="center" wrapText="1"/>
    </xf>
    <xf numFmtId="0" fontId="20" fillId="0" borderId="4" xfId="3" applyFont="1" applyBorder="1" applyAlignment="1">
      <alignment vertical="top"/>
    </xf>
    <xf numFmtId="0" fontId="20" fillId="5" borderId="4" xfId="3" applyFont="1" applyFill="1" applyBorder="1" applyAlignment="1">
      <alignment vertical="top"/>
    </xf>
    <xf numFmtId="0" fontId="20" fillId="0" borderId="1" xfId="3" applyFont="1" applyBorder="1" applyAlignment="1">
      <alignment vertical="top"/>
    </xf>
    <xf numFmtId="0" fontId="21" fillId="0" borderId="0" xfId="5" applyFont="1"/>
    <xf numFmtId="0" fontId="20" fillId="5" borderId="0" xfId="1" applyFont="1" applyFill="1"/>
    <xf numFmtId="0" fontId="20" fillId="0" borderId="0" xfId="1" applyFont="1"/>
    <xf numFmtId="0" fontId="22" fillId="0" borderId="0" xfId="5" applyFont="1"/>
    <xf numFmtId="0" fontId="23" fillId="0" borderId="0" xfId="5" applyFont="1" applyAlignment="1">
      <alignment horizontal="center"/>
    </xf>
    <xf numFmtId="0" fontId="23" fillId="0" borderId="0" xfId="5" applyFont="1"/>
    <xf numFmtId="0" fontId="24" fillId="6" borderId="0" xfId="5" applyFont="1" applyFill="1" applyAlignment="1">
      <alignment vertical="center"/>
    </xf>
    <xf numFmtId="14" fontId="23" fillId="0" borderId="0" xfId="5" applyNumberFormat="1" applyFont="1" applyAlignment="1">
      <alignment horizontal="left"/>
    </xf>
    <xf numFmtId="164" fontId="23" fillId="0" borderId="0" xfId="5" applyNumberFormat="1" applyFont="1" applyAlignment="1">
      <alignment horizontal="left"/>
    </xf>
    <xf numFmtId="0" fontId="22" fillId="0" borderId="0" xfId="5" applyFont="1" applyAlignment="1">
      <alignment horizontal="center"/>
    </xf>
    <xf numFmtId="0" fontId="25" fillId="5" borderId="0" xfId="1" applyFont="1" applyFill="1"/>
    <xf numFmtId="0" fontId="25" fillId="5" borderId="1" xfId="1" applyFont="1" applyFill="1" applyBorder="1" applyAlignment="1">
      <alignment horizontal="left" wrapText="1"/>
    </xf>
    <xf numFmtId="0" fontId="25" fillId="5" borderId="1" xfId="1" applyFont="1" applyFill="1" applyBorder="1" applyAlignment="1">
      <alignment horizontal="center" vertical="top" wrapText="1"/>
    </xf>
    <xf numFmtId="0" fontId="25" fillId="5" borderId="2" xfId="1" applyFont="1" applyFill="1" applyBorder="1" applyAlignment="1">
      <alignment horizontal="center" vertical="top" wrapText="1"/>
    </xf>
    <xf numFmtId="2" fontId="25" fillId="5" borderId="4" xfId="1" applyNumberFormat="1" applyFont="1" applyFill="1" applyBorder="1" applyAlignment="1">
      <alignment horizontal="center" vertical="top" wrapText="1"/>
    </xf>
    <xf numFmtId="49" fontId="20" fillId="0" borderId="4" xfId="3" quotePrefix="1" applyNumberFormat="1" applyFont="1" applyBorder="1" applyAlignment="1">
      <alignment horizontal="left" vertical="top"/>
    </xf>
    <xf numFmtId="11" fontId="20" fillId="0" borderId="4" xfId="3" applyNumberFormat="1" applyFont="1" applyBorder="1" applyAlignment="1">
      <alignment horizontal="center" vertical="top"/>
    </xf>
    <xf numFmtId="11" fontId="20" fillId="0" borderId="9" xfId="3" applyNumberFormat="1" applyFont="1" applyBorder="1" applyAlignment="1">
      <alignment horizontal="center" vertical="top"/>
    </xf>
    <xf numFmtId="11" fontId="20" fillId="5" borderId="1" xfId="1" applyNumberFormat="1" applyFont="1" applyFill="1" applyBorder="1" applyAlignment="1">
      <alignment horizontal="center"/>
    </xf>
    <xf numFmtId="11" fontId="20" fillId="5" borderId="2" xfId="1" applyNumberFormat="1" applyFont="1" applyFill="1" applyBorder="1" applyAlignment="1">
      <alignment horizontal="center"/>
    </xf>
    <xf numFmtId="11" fontId="20" fillId="5" borderId="4" xfId="3" quotePrefix="1" applyNumberFormat="1" applyFont="1" applyFill="1" applyBorder="1" applyAlignment="1">
      <alignment horizontal="left" vertical="top"/>
    </xf>
    <xf numFmtId="11" fontId="20" fillId="5" borderId="4" xfId="3" applyNumberFormat="1" applyFont="1" applyFill="1" applyBorder="1" applyAlignment="1">
      <alignment horizontal="center" vertical="top"/>
    </xf>
    <xf numFmtId="11" fontId="20" fillId="5" borderId="9" xfId="3" applyNumberFormat="1" applyFont="1" applyFill="1" applyBorder="1" applyAlignment="1">
      <alignment horizontal="center" vertical="top"/>
    </xf>
    <xf numFmtId="0" fontId="20" fillId="5" borderId="0" xfId="6" applyFont="1" applyFill="1"/>
    <xf numFmtId="11" fontId="20" fillId="0" borderId="1" xfId="3" quotePrefix="1" applyNumberFormat="1" applyFont="1" applyBorder="1" applyAlignment="1">
      <alignment horizontal="left" vertical="top"/>
    </xf>
    <xf numFmtId="11" fontId="20" fillId="0" borderId="1" xfId="3" applyNumberFormat="1" applyFont="1" applyBorder="1" applyAlignment="1">
      <alignment horizontal="center" vertical="top"/>
    </xf>
    <xf numFmtId="11" fontId="20" fillId="0" borderId="2" xfId="3" applyNumberFormat="1" applyFont="1" applyBorder="1" applyAlignment="1">
      <alignment horizontal="center" vertical="top"/>
    </xf>
    <xf numFmtId="2" fontId="20" fillId="5" borderId="0" xfId="1" applyNumberFormat="1" applyFont="1" applyFill="1"/>
    <xf numFmtId="0" fontId="0" fillId="0" borderId="0" xfId="0" applyAlignment="1">
      <alignment horizontal="center" vertical="top" wrapText="1"/>
    </xf>
    <xf numFmtId="0" fontId="12" fillId="0" borderId="0" xfId="0" applyFont="1"/>
    <xf numFmtId="0" fontId="25" fillId="6" borderId="1" xfId="1" applyFont="1" applyFill="1" applyBorder="1" applyAlignment="1">
      <alignment horizontal="center" vertical="top" wrapText="1"/>
    </xf>
    <xf numFmtId="0" fontId="1" fillId="5" borderId="0" xfId="0" applyFont="1" applyFill="1" applyAlignment="1">
      <alignment horizontal="center"/>
    </xf>
    <xf numFmtId="0" fontId="1" fillId="5" borderId="0" xfId="0" applyFont="1" applyFill="1"/>
    <xf numFmtId="1" fontId="20" fillId="0" borderId="4" xfId="3" applyNumberFormat="1" applyFont="1" applyBorder="1" applyAlignment="1">
      <alignment horizontal="center" vertical="top"/>
    </xf>
    <xf numFmtId="1" fontId="20" fillId="0" borderId="9" xfId="3" applyNumberFormat="1" applyFont="1" applyBorder="1" applyAlignment="1">
      <alignment horizontal="center" vertical="top"/>
    </xf>
    <xf numFmtId="0" fontId="2" fillId="0" borderId="0" xfId="0" applyFont="1"/>
    <xf numFmtId="0" fontId="0" fillId="0" borderId="0" xfId="0" applyAlignment="1">
      <alignment horizontal="left" vertical="top" wrapText="1" indent="1"/>
    </xf>
    <xf numFmtId="0" fontId="2" fillId="0" borderId="0" xfId="0" applyFont="1" applyAlignment="1">
      <alignment vertical="top" wrapText="1"/>
    </xf>
    <xf numFmtId="0" fontId="0" fillId="0" borderId="0" xfId="0" applyAlignment="1">
      <alignment horizontal="left" wrapText="1" indent="3"/>
    </xf>
    <xf numFmtId="14" fontId="14" fillId="0" borderId="0" xfId="0" applyNumberFormat="1" applyFont="1" applyAlignment="1">
      <alignment wrapText="1"/>
    </xf>
    <xf numFmtId="0" fontId="0" fillId="0" borderId="0" xfId="0" applyAlignment="1">
      <alignment horizontal="left" vertical="top" wrapText="1" indent="3"/>
    </xf>
    <xf numFmtId="0" fontId="1" fillId="0" borderId="0" xfId="0" applyFont="1" applyAlignment="1">
      <alignment horizontal="left"/>
    </xf>
    <xf numFmtId="0" fontId="25" fillId="5" borderId="9" xfId="1" applyFont="1" applyFill="1" applyBorder="1" applyAlignment="1">
      <alignment horizontal="center" vertical="top"/>
    </xf>
    <xf numFmtId="0" fontId="1" fillId="7" borderId="0" xfId="0" applyFont="1" applyFill="1" applyProtection="1">
      <protection hidden="1"/>
    </xf>
    <xf numFmtId="0" fontId="1" fillId="0" borderId="1" xfId="0" applyFont="1" applyBorder="1" applyAlignment="1">
      <alignment horizontal="center" vertical="top"/>
    </xf>
    <xf numFmtId="0" fontId="1" fillId="0" borderId="1" xfId="0" applyFont="1" applyBorder="1" applyAlignment="1">
      <alignment horizontal="center" vertical="top" wrapText="1"/>
    </xf>
    <xf numFmtId="11" fontId="1" fillId="0" borderId="1" xfId="0" applyNumberFormat="1" applyFont="1" applyBorder="1" applyAlignment="1">
      <alignment horizontal="center" wrapText="1"/>
    </xf>
    <xf numFmtId="1" fontId="1" fillId="0" borderId="1" xfId="0" applyNumberFormat="1" applyFont="1" applyBorder="1" applyAlignment="1">
      <alignment horizontal="center" wrapText="1"/>
    </xf>
    <xf numFmtId="0" fontId="1" fillId="0" borderId="1" xfId="0" applyFont="1" applyBorder="1" applyAlignment="1">
      <alignment horizontal="center" wrapText="1"/>
    </xf>
    <xf numFmtId="0" fontId="0" fillId="0" borderId="7" xfId="0" applyBorder="1" applyAlignment="1">
      <alignment horizontal="left" wrapText="1"/>
    </xf>
    <xf numFmtId="0" fontId="0" fillId="0" borderId="0" xfId="0" applyAlignment="1">
      <alignment horizontal="left" wrapText="1"/>
    </xf>
    <xf numFmtId="0" fontId="0" fillId="0" borderId="7" xfId="0" applyBorder="1" applyAlignment="1">
      <alignment horizontal="left" vertical="top" wrapText="1"/>
    </xf>
    <xf numFmtId="0" fontId="0" fillId="0" borderId="0" xfId="0" applyAlignment="1">
      <alignment horizontal="left" vertical="top"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2" fillId="0" borderId="2" xfId="0" applyFont="1" applyBorder="1" applyAlignment="1">
      <alignment horizontal="left"/>
    </xf>
    <xf numFmtId="0" fontId="2" fillId="0" borderId="6" xfId="0" applyFont="1" applyBorder="1" applyAlignment="1">
      <alignment horizontal="left"/>
    </xf>
    <xf numFmtId="0" fontId="2" fillId="0" borderId="3" xfId="0" applyFont="1" applyBorder="1" applyAlignment="1">
      <alignment horizontal="left"/>
    </xf>
    <xf numFmtId="0" fontId="2" fillId="0" borderId="0" xfId="0" applyFont="1" applyAlignment="1">
      <alignment horizontal="right" wrapText="1"/>
    </xf>
    <xf numFmtId="0" fontId="2" fillId="0" borderId="0" xfId="0" applyFont="1" applyAlignment="1">
      <alignment horizontal="right"/>
    </xf>
    <xf numFmtId="0" fontId="0" fillId="0" borderId="8"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1" fillId="0" borderId="6" xfId="0" applyFont="1" applyBorder="1" applyAlignment="1" applyProtection="1">
      <alignment horizontal="center"/>
      <protection locked="0"/>
    </xf>
    <xf numFmtId="0" fontId="25" fillId="5" borderId="1" xfId="1" applyFont="1" applyFill="1" applyBorder="1" applyAlignment="1">
      <alignment horizontal="center"/>
    </xf>
    <xf numFmtId="0" fontId="25" fillId="5" borderId="2" xfId="1" applyFont="1" applyFill="1" applyBorder="1" applyAlignment="1">
      <alignment horizontal="center"/>
    </xf>
    <xf numFmtId="2" fontId="25" fillId="5" borderId="1" xfId="1" applyNumberFormat="1" applyFont="1" applyFill="1" applyBorder="1" applyAlignment="1">
      <alignment horizontal="center" wrapText="1"/>
    </xf>
  </cellXfs>
  <cellStyles count="8">
    <cellStyle name="Normal" xfId="0" builtinId="0"/>
    <cellStyle name="Normal 11" xfId="5" xr:uid="{D129F251-A0AA-4793-ABA9-BEAB7F9F6506}"/>
    <cellStyle name="Normal 2" xfId="2" xr:uid="{78D11CCC-6014-4496-8F2E-D80F20A5C1ED}"/>
    <cellStyle name="Normal 2 2" xfId="7" xr:uid="{10FF3B55-BD69-4577-9C61-238C76628789}"/>
    <cellStyle name="Normal 3" xfId="4" xr:uid="{41E80086-67D5-4968-B06A-D6A36AA4ABE2}"/>
    <cellStyle name="Normal 3 2" xfId="6" xr:uid="{375B50FD-CC72-4886-97B5-7774D7C2DB43}"/>
    <cellStyle name="Normal 7 2" xfId="1" xr:uid="{356FD72D-C245-4CA1-9753-3638D911B27D}"/>
    <cellStyle name="Normal_Sheet1" xfId="3" xr:uid="{2ECC577A-92E6-47D9-A358-5B683DA4611E}"/>
  </cellStyles>
  <dxfs count="16">
    <dxf>
      <font>
        <color rgb="FF9C0006"/>
      </font>
      <fill>
        <patternFill>
          <bgColor rgb="FFFFC7CE"/>
        </patternFill>
      </fill>
    </dxf>
    <dxf>
      <fill>
        <patternFill>
          <bgColor rgb="FFCCCCFF"/>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15" formatCode="0.00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5" formatCode="0.00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5" formatCode="0.00E+00"/>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numFmt numFmtId="15" formatCode="0.00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numFmt numFmtId="15" formatCode="0.00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1" hidden="0"/>
    </dxf>
    <dxf>
      <fill>
        <patternFill patternType="solid">
          <fgColor rgb="FF0070C0"/>
          <bgColor rgb="FF000000"/>
        </patternFill>
      </fill>
    </dxf>
    <dxf>
      <border outline="0">
        <left style="thin">
          <color indexed="64"/>
        </left>
        <right style="thin">
          <color indexed="64"/>
        </right>
        <top style="thin">
          <color indexed="64"/>
        </top>
        <bottom style="thin">
          <color indexed="64"/>
        </bottom>
      </border>
    </dxf>
    <dxf>
      <protection locked="1" hidden="0"/>
    </dxf>
    <dxf>
      <border>
        <bottom style="thin">
          <color indexed="64"/>
        </bottom>
      </border>
    </dxf>
    <dxf>
      <alignmen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CCCFF"/>
      <color rgb="FFAC7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38100</xdr:colOff>
      <xdr:row>13</xdr:row>
      <xdr:rowOff>119066</xdr:rowOff>
    </xdr:from>
    <xdr:to>
      <xdr:col>1</xdr:col>
      <xdr:colOff>647699</xdr:colOff>
      <xdr:row>17</xdr:row>
      <xdr:rowOff>0</xdr:rowOff>
    </xdr:to>
    <xdr:sp macro="" textlink="">
      <xdr:nvSpPr>
        <xdr:cNvPr id="4" name="Left Brace 3">
          <a:extLst>
            <a:ext uri="{FF2B5EF4-FFF2-40B4-BE49-F238E27FC236}">
              <a16:creationId xmlns:a16="http://schemas.microsoft.com/office/drawing/2014/main" id="{00000000-0008-0000-0000-000004000000}"/>
            </a:ext>
          </a:extLst>
        </xdr:cNvPr>
        <xdr:cNvSpPr/>
      </xdr:nvSpPr>
      <xdr:spPr>
        <a:xfrm rot="5400000">
          <a:off x="1007270" y="2445546"/>
          <a:ext cx="642934" cy="2581274"/>
        </a:xfrm>
        <a:prstGeom prst="leftBrace">
          <a:avLst>
            <a:gd name="adj1" fmla="val 8333"/>
            <a:gd name="adj2" fmla="val 5036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solidFill>
              <a:srgbClr val="7030A0"/>
            </a:solidFill>
          </a:endParaRPr>
        </a:p>
      </xdr:txBody>
    </xdr:sp>
    <xdr:clientData/>
  </xdr:twoCellAnchor>
  <xdr:twoCellAnchor>
    <xdr:from>
      <xdr:col>0</xdr:col>
      <xdr:colOff>657225</xdr:colOff>
      <xdr:row>11</xdr:row>
      <xdr:rowOff>133350</xdr:rowOff>
    </xdr:from>
    <xdr:to>
      <xdr:col>1</xdr:col>
      <xdr:colOff>47625</xdr:colOff>
      <xdr:row>14</xdr:row>
      <xdr:rowOff>38100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57225" y="3048000"/>
          <a:ext cx="1362075" cy="476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1. Select chemicals from dropdown list</a:t>
          </a:r>
        </a:p>
        <a:p>
          <a:pPr algn="ctr"/>
          <a:r>
            <a:rPr lang="en-US" sz="1100"/>
            <a:t>.</a:t>
          </a:r>
        </a:p>
      </xdr:txBody>
    </xdr:sp>
    <xdr:clientData/>
  </xdr:twoCellAnchor>
  <xdr:twoCellAnchor>
    <xdr:from>
      <xdr:col>4</xdr:col>
      <xdr:colOff>9525</xdr:colOff>
      <xdr:row>13</xdr:row>
      <xdr:rowOff>128592</xdr:rowOff>
    </xdr:from>
    <xdr:to>
      <xdr:col>4</xdr:col>
      <xdr:colOff>1209675</xdr:colOff>
      <xdr:row>16</xdr:row>
      <xdr:rowOff>152403</xdr:rowOff>
    </xdr:to>
    <xdr:sp macro="" textlink="">
      <xdr:nvSpPr>
        <xdr:cNvPr id="6" name="Left Brace 5">
          <a:extLst>
            <a:ext uri="{FF2B5EF4-FFF2-40B4-BE49-F238E27FC236}">
              <a16:creationId xmlns:a16="http://schemas.microsoft.com/office/drawing/2014/main" id="{00000000-0008-0000-0000-000006000000}"/>
            </a:ext>
          </a:extLst>
        </xdr:cNvPr>
        <xdr:cNvSpPr/>
      </xdr:nvSpPr>
      <xdr:spPr>
        <a:xfrm rot="5400000">
          <a:off x="5122069" y="1540673"/>
          <a:ext cx="595311" cy="12001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9526</xdr:colOff>
      <xdr:row>10</xdr:row>
      <xdr:rowOff>85725</xdr:rowOff>
    </xdr:from>
    <xdr:to>
      <xdr:col>4</xdr:col>
      <xdr:colOff>1209676</xdr:colOff>
      <xdr:row>13</xdr:row>
      <xdr:rowOff>190499</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819651" y="514350"/>
          <a:ext cx="1200150" cy="6762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2. </a:t>
          </a:r>
          <a:r>
            <a:rPr lang="en-US" sz="1100">
              <a:solidFill>
                <a:sysClr val="windowText" lastClr="000000"/>
              </a:solidFill>
            </a:rPr>
            <a:t>Input reported</a:t>
          </a:r>
          <a:endParaRPr lang="en-US" sz="1100" baseline="0">
            <a:solidFill>
              <a:sysClr val="windowText" lastClr="000000"/>
            </a:solidFill>
          </a:endParaRPr>
        </a:p>
        <a:p>
          <a:pPr algn="ctr"/>
          <a:r>
            <a:rPr lang="en-US" sz="1100" baseline="0"/>
            <a:t> </a:t>
          </a:r>
          <a:r>
            <a:rPr lang="en-US" sz="1100"/>
            <a:t>concentrations in mg/kg</a:t>
          </a:r>
        </a:p>
      </xdr:txBody>
    </xdr:sp>
    <xdr:clientData/>
  </xdr:twoCellAnchor>
  <xdr:twoCellAnchor>
    <xdr:from>
      <xdr:col>5</xdr:col>
      <xdr:colOff>190497</xdr:colOff>
      <xdr:row>13</xdr:row>
      <xdr:rowOff>95254</xdr:rowOff>
    </xdr:from>
    <xdr:to>
      <xdr:col>6</xdr:col>
      <xdr:colOff>1238247</xdr:colOff>
      <xdr:row>17</xdr:row>
      <xdr:rowOff>0</xdr:rowOff>
    </xdr:to>
    <xdr:sp macro="" textlink="">
      <xdr:nvSpPr>
        <xdr:cNvPr id="8" name="Left Brace 7">
          <a:extLst>
            <a:ext uri="{FF2B5EF4-FFF2-40B4-BE49-F238E27FC236}">
              <a16:creationId xmlns:a16="http://schemas.microsoft.com/office/drawing/2014/main" id="{00000000-0008-0000-0000-000008000000}"/>
            </a:ext>
          </a:extLst>
        </xdr:cNvPr>
        <xdr:cNvSpPr/>
      </xdr:nvSpPr>
      <xdr:spPr>
        <a:xfrm rot="5400000">
          <a:off x="7096124" y="2533652"/>
          <a:ext cx="676272" cy="23907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361950</xdr:colOff>
      <xdr:row>10</xdr:row>
      <xdr:rowOff>133350</xdr:rowOff>
    </xdr:from>
    <xdr:to>
      <xdr:col>6</xdr:col>
      <xdr:colOff>1057275</xdr:colOff>
      <xdr:row>13</xdr:row>
      <xdr:rowOff>171450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6410325" y="1514475"/>
          <a:ext cx="2409825" cy="609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3.</a:t>
          </a:r>
          <a:r>
            <a:rPr lang="en-US" sz="1100" baseline="0"/>
            <a:t> View autocalculated</a:t>
          </a:r>
          <a:r>
            <a:rPr lang="en-US" sz="1100" baseline="0">
              <a:solidFill>
                <a:srgbClr val="7030A0"/>
              </a:solidFill>
            </a:rPr>
            <a:t> </a:t>
          </a:r>
          <a:r>
            <a:rPr lang="en-US" sz="1100" baseline="0"/>
            <a:t>ILCR and HQ associated </a:t>
          </a:r>
          <a:r>
            <a:rPr lang="en-US" sz="1100" baseline="0">
              <a:solidFill>
                <a:sysClr val="windowText" lastClr="000000"/>
              </a:solidFill>
            </a:rPr>
            <a:t>with each individual chemical reported</a:t>
          </a:r>
        </a:p>
        <a:p>
          <a:pPr algn="ctr"/>
          <a:endParaRPr lang="en-US" sz="1100"/>
        </a:p>
      </xdr:txBody>
    </xdr:sp>
    <xdr:clientData/>
  </xdr:twoCellAnchor>
  <xdr:twoCellAnchor>
    <xdr:from>
      <xdr:col>7</xdr:col>
      <xdr:colOff>84666</xdr:colOff>
      <xdr:row>101</xdr:row>
      <xdr:rowOff>38145</xdr:rowOff>
    </xdr:from>
    <xdr:to>
      <xdr:col>7</xdr:col>
      <xdr:colOff>151342</xdr:colOff>
      <xdr:row>103</xdr:row>
      <xdr:rowOff>11688</xdr:rowOff>
    </xdr:to>
    <xdr:sp macro="" textlink="">
      <xdr:nvSpPr>
        <xdr:cNvPr id="10" name="Left Brace 9">
          <a:extLst>
            <a:ext uri="{FF2B5EF4-FFF2-40B4-BE49-F238E27FC236}">
              <a16:creationId xmlns:a16="http://schemas.microsoft.com/office/drawing/2014/main" id="{00000000-0008-0000-0000-00000A000000}"/>
            </a:ext>
          </a:extLst>
        </xdr:cNvPr>
        <xdr:cNvSpPr/>
      </xdr:nvSpPr>
      <xdr:spPr>
        <a:xfrm rot="10800000">
          <a:off x="9503833" y="19987728"/>
          <a:ext cx="66676" cy="35454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332318</xdr:colOff>
      <xdr:row>100</xdr:row>
      <xdr:rowOff>182925</xdr:rowOff>
    </xdr:from>
    <xdr:to>
      <xdr:col>9</xdr:col>
      <xdr:colOff>82762</xdr:colOff>
      <xdr:row>105</xdr:row>
      <xdr:rowOff>1905</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0876493" y="19366275"/>
          <a:ext cx="1045844" cy="9810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4.</a:t>
          </a:r>
          <a:r>
            <a:rPr lang="en-US" sz="1100" baseline="0"/>
            <a:t> View autocalculated </a:t>
          </a:r>
          <a:r>
            <a:rPr lang="en-US" sz="1100" baseline="0">
              <a:solidFill>
                <a:sysClr val="windowText" lastClr="000000"/>
              </a:solidFill>
            </a:rPr>
            <a:t>sample</a:t>
          </a:r>
        </a:p>
        <a:p>
          <a:pPr algn="ctr"/>
          <a:r>
            <a:rPr lang="en-US" sz="1100" baseline="0">
              <a:solidFill>
                <a:srgbClr val="7030A0"/>
              </a:solidFill>
            </a:rPr>
            <a:t> </a:t>
          </a:r>
          <a:r>
            <a:rPr lang="en-US" sz="1100" baseline="0"/>
            <a:t>cumulative ILCR and HI</a:t>
          </a:r>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ahsvdhfiles1.file.core.usgovcloudapi.net\vdh\Environmental\Toxicology\IRULE\Soil%20Guidance%20Values\2023_SoilStandards\IRule_Soil_2022\Soil_workbooks\Irule_RSV_010325_CsatNote.xlsx" TargetMode="External"/><Relationship Id="rId1" Type="http://schemas.openxmlformats.org/officeDocument/2006/relationships/externalLinkPath" Target="/Environmental/Toxicology/IRULE/Soil%20Guidance%20Values/2023_SoilStandards/IRule_Soil_2022/Soil_workbooks/Irule_RSV_010325_CsatNo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oxicity_Update"/>
      <sheetName val="AppE_Table1"/>
      <sheetName val="Index"/>
      <sheetName val="VF&amp;PEF"/>
      <sheetName val="Attachment 1a"/>
      <sheetName val="Attachment 3a"/>
      <sheetName val="Toxicity"/>
      <sheetName val="RSV_Summary"/>
      <sheetName val="RSV_Noncancer"/>
      <sheetName val="RSV_Cancer"/>
      <sheetName val="RSL_Res_Soil"/>
      <sheetName val="RSLInput"/>
      <sheetName val="RSV 2019 Att 1"/>
      <sheetName val="RSV 2019 Att 2"/>
      <sheetName val="Names"/>
      <sheetName val="VT2016"/>
    </sheetNames>
    <sheetDataSet>
      <sheetData sheetId="0"/>
      <sheetData sheetId="1"/>
      <sheetData sheetId="2"/>
      <sheetData sheetId="3"/>
      <sheetData sheetId="4"/>
      <sheetData sheetId="5"/>
      <sheetData sheetId="6"/>
      <sheetData sheetId="7"/>
      <sheetData sheetId="8">
        <row r="2">
          <cell r="C2"/>
          <cell r="D2"/>
          <cell r="E2"/>
          <cell r="F2"/>
          <cell r="G2"/>
          <cell r="H2"/>
        </row>
        <row r="3">
          <cell r="B3" t="str">
            <v>Symbol</v>
          </cell>
          <cell r="C3" t="str">
            <v>Units</v>
          </cell>
          <cell r="D3" t="str">
            <v>Value</v>
          </cell>
          <cell r="G3"/>
        </row>
        <row r="4">
          <cell r="B4" t="str">
            <v>IR</v>
          </cell>
          <cell r="C4" t="str">
            <v>mg/day</v>
          </cell>
          <cell r="D4">
            <v>200</v>
          </cell>
          <cell r="G4"/>
        </row>
        <row r="5">
          <cell r="B5" t="str">
            <v>EF</v>
          </cell>
          <cell r="C5" t="str">
            <v>days/year</v>
          </cell>
          <cell r="D5">
            <v>365</v>
          </cell>
          <cell r="G5"/>
        </row>
        <row r="6">
          <cell r="B6" t="str">
            <v>ED</v>
          </cell>
          <cell r="C6" t="str">
            <v>years</v>
          </cell>
          <cell r="D6">
            <v>6</v>
          </cell>
          <cell r="G6"/>
        </row>
        <row r="7">
          <cell r="B7" t="str">
            <v>BW</v>
          </cell>
          <cell r="C7" t="str">
            <v>kg</v>
          </cell>
          <cell r="D7">
            <v>15</v>
          </cell>
          <cell r="G7"/>
        </row>
        <row r="8">
          <cell r="B8" t="str">
            <v>SA</v>
          </cell>
          <cell r="C8" t="str">
            <v>cm2</v>
          </cell>
          <cell r="D8">
            <v>2336</v>
          </cell>
          <cell r="G8"/>
          <cell r="H8"/>
        </row>
        <row r="9">
          <cell r="B9" t="str">
            <v>AF</v>
          </cell>
          <cell r="C9" t="str">
            <v>mg/cm2</v>
          </cell>
          <cell r="D9">
            <v>0.2</v>
          </cell>
          <cell r="G9"/>
        </row>
        <row r="10">
          <cell r="B10" t="str">
            <v>ET</v>
          </cell>
          <cell r="C10" t="str">
            <v>hours</v>
          </cell>
          <cell r="D10">
            <v>24</v>
          </cell>
          <cell r="G10"/>
        </row>
        <row r="11">
          <cell r="B11" t="str">
            <v>PEF</v>
          </cell>
          <cell r="C11" t="str">
            <v>m3/kg</v>
          </cell>
          <cell r="D11">
            <v>1360000000</v>
          </cell>
          <cell r="G11"/>
        </row>
        <row r="12">
          <cell r="B12" t="str">
            <v>AP-c</v>
          </cell>
          <cell r="C12" t="str">
            <v xml:space="preserve">days </v>
          </cell>
          <cell r="D12">
            <v>25550</v>
          </cell>
          <cell r="G12"/>
        </row>
        <row r="13">
          <cell r="B13" t="str">
            <v>AP-nc</v>
          </cell>
          <cell r="C13" t="str">
            <v xml:space="preserve">days </v>
          </cell>
          <cell r="D13">
            <v>2190</v>
          </cell>
          <cell r="G13"/>
        </row>
        <row r="14">
          <cell r="B14" t="str">
            <v>SCMF</v>
          </cell>
          <cell r="C14"/>
          <cell r="D14">
            <v>0.73419999999999996</v>
          </cell>
          <cell r="E14"/>
          <cell r="G14"/>
          <cell r="H14"/>
        </row>
        <row r="15">
          <cell r="C15"/>
          <cell r="D15"/>
          <cell r="E15"/>
          <cell r="G15"/>
          <cell r="H15"/>
        </row>
        <row r="16">
          <cell r="C16"/>
          <cell r="D16"/>
          <cell r="E16"/>
        </row>
        <row r="17">
          <cell r="B17"/>
          <cell r="C17"/>
          <cell r="D17"/>
          <cell r="E17"/>
          <cell r="L17" t="str">
            <v>changed to use SCMF</v>
          </cell>
        </row>
        <row r="18">
          <cell r="C18"/>
          <cell r="D18"/>
          <cell r="E18"/>
        </row>
        <row r="19">
          <cell r="C19"/>
          <cell r="D19"/>
          <cell r="E19"/>
          <cell r="F19"/>
          <cell r="G19"/>
          <cell r="H19"/>
          <cell r="I19"/>
          <cell r="J19"/>
          <cell r="K19"/>
          <cell r="L19"/>
          <cell r="M19"/>
          <cell r="N19"/>
          <cell r="O19"/>
          <cell r="P19"/>
        </row>
        <row r="20">
          <cell r="C20"/>
          <cell r="D20"/>
          <cell r="E20"/>
          <cell r="F20"/>
          <cell r="G20"/>
          <cell r="H20"/>
          <cell r="I20"/>
          <cell r="J20"/>
          <cell r="K20"/>
          <cell r="L20"/>
          <cell r="M20"/>
          <cell r="N20"/>
          <cell r="O20"/>
          <cell r="P20"/>
        </row>
        <row r="21">
          <cell r="C21"/>
          <cell r="D21"/>
          <cell r="E21"/>
          <cell r="F21"/>
          <cell r="G21"/>
          <cell r="H21"/>
          <cell r="I21"/>
          <cell r="J21"/>
          <cell r="K21"/>
          <cell r="L21"/>
          <cell r="M21"/>
          <cell r="N21"/>
          <cell r="O21"/>
          <cell r="P21"/>
        </row>
        <row r="22">
          <cell r="C22"/>
          <cell r="D22"/>
          <cell r="E22"/>
          <cell r="F22"/>
          <cell r="G22"/>
          <cell r="H22"/>
          <cell r="I22"/>
          <cell r="J22"/>
          <cell r="K22"/>
          <cell r="L22"/>
          <cell r="M22"/>
          <cell r="N22"/>
          <cell r="O22"/>
          <cell r="P22"/>
        </row>
        <row r="23">
          <cell r="B23" t="str">
            <v>CAS No.</v>
          </cell>
          <cell r="C23" t="str">
            <v>Resident Cumulative Non-cancer RSV nc-comp (mg/kg)</v>
          </cell>
          <cell r="D23" t="str">
            <v>Chronic Oral RfD (mg/kg-day)</v>
          </cell>
          <cell r="E23" t="str">
            <v>Resident Ingestion, NC RSV mg/kg</v>
          </cell>
          <cell r="F23" t="str">
            <v>ABSd</v>
          </cell>
          <cell r="G23" t="str">
            <v>ABSgi</v>
          </cell>
          <cell r="H23" t="str">
            <v>Chronic Dermal RfD (mg/kg-day)</v>
          </cell>
          <cell r="I23" t="str">
            <v>Resident Dermal, NC RSV mg/kg</v>
          </cell>
          <cell r="J23" t="str">
            <v>Chronic Inhalation RfC (mg/m3)</v>
          </cell>
          <cell r="K23" t="str">
            <v xml:space="preserve"> Volatilization Factor (m3/kg)</v>
          </cell>
          <cell r="L23" t="str">
            <v>Resident Inhalation, NC RSV mg/kg</v>
          </cell>
          <cell r="M23" t="str">
            <v xml:space="preserve">cSat </v>
          </cell>
          <cell r="N23" t="str">
            <v>lowest of Csat and RSV-inh mg/kg</v>
          </cell>
          <cell r="O23" t="str">
            <v>NC RSV used Csat</v>
          </cell>
          <cell r="P23"/>
        </row>
        <row r="24">
          <cell r="B24" t="str">
            <v>34256-82-1</v>
          </cell>
          <cell r="C24">
            <v>1215.9533073929963</v>
          </cell>
          <cell r="D24">
            <v>0.02</v>
          </cell>
          <cell r="E24">
            <v>1500.0000000000002</v>
          </cell>
          <cell r="F24">
            <v>0.1</v>
          </cell>
          <cell r="G24">
            <v>1</v>
          </cell>
          <cell r="H24">
            <v>0.02</v>
          </cell>
          <cell r="I24">
            <v>6421.2328767123281</v>
          </cell>
          <cell r="J24" t="str">
            <v>-</v>
          </cell>
          <cell r="K24" t="str">
            <v>-</v>
          </cell>
          <cell r="L24" t="str">
            <v>-</v>
          </cell>
          <cell r="M24" t="str">
            <v xml:space="preserve">        -</v>
          </cell>
          <cell r="N24" t="str">
            <v>-</v>
          </cell>
          <cell r="O24" t="str">
            <v>-</v>
          </cell>
        </row>
        <row r="25">
          <cell r="B25" t="str">
            <v>67-64-1</v>
          </cell>
          <cell r="C25">
            <v>63079.395933014363</v>
          </cell>
          <cell r="D25">
            <v>0.9</v>
          </cell>
          <cell r="E25">
            <v>67500.000000000015</v>
          </cell>
          <cell r="F25">
            <v>0.03</v>
          </cell>
          <cell r="G25">
            <v>1</v>
          </cell>
          <cell r="H25">
            <v>0.9</v>
          </cell>
          <cell r="I25">
            <v>963184.93150684936</v>
          </cell>
          <cell r="J25" t="str">
            <v>-</v>
          </cell>
          <cell r="K25">
            <v>17100</v>
          </cell>
          <cell r="L25" t="str">
            <v>-</v>
          </cell>
          <cell r="M25">
            <v>114000</v>
          </cell>
          <cell r="N25" t="str">
            <v>-</v>
          </cell>
          <cell r="O25" t="str">
            <v>-</v>
          </cell>
        </row>
        <row r="26">
          <cell r="B26" t="str">
            <v>15972-60-8</v>
          </cell>
          <cell r="C26">
            <v>607.97665369649815</v>
          </cell>
          <cell r="D26">
            <v>0.01</v>
          </cell>
          <cell r="E26">
            <v>750.00000000000011</v>
          </cell>
          <cell r="F26">
            <v>0.1</v>
          </cell>
          <cell r="G26">
            <v>1</v>
          </cell>
          <cell r="H26">
            <v>0.01</v>
          </cell>
          <cell r="I26">
            <v>3210.6164383561641</v>
          </cell>
          <cell r="J26" t="str">
            <v>-</v>
          </cell>
          <cell r="K26" t="str">
            <v>-</v>
          </cell>
          <cell r="L26" t="str">
            <v>-</v>
          </cell>
          <cell r="M26" t="str">
            <v xml:space="preserve">        -</v>
          </cell>
          <cell r="N26" t="str">
            <v>-</v>
          </cell>
          <cell r="O26" t="str">
            <v>-</v>
          </cell>
        </row>
        <row r="27">
          <cell r="B27" t="str">
            <v>309-00-2</v>
          </cell>
          <cell r="C27">
            <v>2.8035287081339719</v>
          </cell>
          <cell r="D27">
            <v>4.0000000000000003E-5</v>
          </cell>
          <cell r="E27">
            <v>3.0000000000000004</v>
          </cell>
          <cell r="F27">
            <v>0.03</v>
          </cell>
          <cell r="G27">
            <v>1</v>
          </cell>
          <cell r="H27">
            <v>4.0000000000000003E-5</v>
          </cell>
          <cell r="I27">
            <v>42.808219178082197</v>
          </cell>
          <cell r="J27" t="str">
            <v>-</v>
          </cell>
          <cell r="K27">
            <v>5810000</v>
          </cell>
          <cell r="L27" t="str">
            <v>-</v>
          </cell>
          <cell r="M27" t="str">
            <v xml:space="preserve">        -</v>
          </cell>
          <cell r="N27" t="str">
            <v>-</v>
          </cell>
          <cell r="O27" t="str">
            <v>-</v>
          </cell>
        </row>
        <row r="28">
          <cell r="B28" t="str">
            <v>7429-90-5</v>
          </cell>
          <cell r="C28">
            <v>72506.542649201423</v>
          </cell>
          <cell r="D28">
            <v>1</v>
          </cell>
          <cell r="E28">
            <v>75000.000000000015</v>
          </cell>
          <cell r="F28">
            <v>0.01</v>
          </cell>
          <cell r="G28">
            <v>1</v>
          </cell>
          <cell r="H28">
            <v>1</v>
          </cell>
          <cell r="I28">
            <v>3210616.4383561639</v>
          </cell>
          <cell r="J28">
            <v>5.0000000000000001E-3</v>
          </cell>
          <cell r="K28" t="str">
            <v>-</v>
          </cell>
          <cell r="L28">
            <v>6800000</v>
          </cell>
          <cell r="M28" t="str">
            <v xml:space="preserve">        -</v>
          </cell>
          <cell r="N28">
            <v>6800000</v>
          </cell>
          <cell r="O28" t="str">
            <v>-</v>
          </cell>
        </row>
        <row r="29">
          <cell r="B29" t="str">
            <v>7440-36-0</v>
          </cell>
          <cell r="C29">
            <v>29.313090824025476</v>
          </cell>
          <cell r="D29">
            <v>4.0000000000000002E-4</v>
          </cell>
          <cell r="E29">
            <v>30.000000000000004</v>
          </cell>
          <cell r="F29">
            <v>0.01</v>
          </cell>
          <cell r="G29">
            <v>1</v>
          </cell>
          <cell r="H29">
            <v>4.0000000000000002E-4</v>
          </cell>
          <cell r="I29">
            <v>1284.2465753424656</v>
          </cell>
          <cell r="J29">
            <v>2.9999999999999997E-4</v>
          </cell>
          <cell r="K29" t="str">
            <v>-</v>
          </cell>
          <cell r="L29">
            <v>407999.99999999994</v>
          </cell>
          <cell r="M29" t="str">
            <v xml:space="preserve">        -</v>
          </cell>
          <cell r="N29">
            <v>407999.99999999994</v>
          </cell>
          <cell r="O29" t="str">
            <v>-</v>
          </cell>
        </row>
        <row r="30">
          <cell r="B30" t="str">
            <v>7440-38-2</v>
          </cell>
          <cell r="C30">
            <v>21.004815456908279</v>
          </cell>
          <cell r="D30">
            <v>2.9999999999999997E-4</v>
          </cell>
          <cell r="E30">
            <v>22.5</v>
          </cell>
          <cell r="F30">
            <v>0.03</v>
          </cell>
          <cell r="G30">
            <v>1</v>
          </cell>
          <cell r="H30">
            <v>2.9999999999999997E-4</v>
          </cell>
          <cell r="I30">
            <v>321.06164383561639</v>
          </cell>
          <cell r="J30">
            <v>1.5E-5</v>
          </cell>
          <cell r="K30" t="str">
            <v>-</v>
          </cell>
          <cell r="L30">
            <v>20400</v>
          </cell>
          <cell r="M30" t="str">
            <v xml:space="preserve">        -</v>
          </cell>
          <cell r="N30">
            <v>20400</v>
          </cell>
          <cell r="O30" t="str">
            <v>-</v>
          </cell>
        </row>
        <row r="31">
          <cell r="B31" t="str">
            <v>7440-39-3</v>
          </cell>
          <cell r="C31">
            <v>11246.786632390746</v>
          </cell>
          <cell r="D31">
            <v>0.2</v>
          </cell>
          <cell r="E31">
            <v>15000.000000000002</v>
          </cell>
          <cell r="F31">
            <v>0.01</v>
          </cell>
          <cell r="G31">
            <v>7.0000000000000007E-2</v>
          </cell>
          <cell r="H31">
            <v>1.4000000000000002E-2</v>
          </cell>
          <cell r="I31">
            <v>44948.630136986299</v>
          </cell>
          <cell r="J31" t="str">
            <v>-</v>
          </cell>
          <cell r="K31" t="str">
            <v>-</v>
          </cell>
          <cell r="L31" t="str">
            <v>-</v>
          </cell>
          <cell r="M31" t="str">
            <v xml:space="preserve">        -</v>
          </cell>
          <cell r="N31" t="str">
            <v>-</v>
          </cell>
          <cell r="O31" t="str">
            <v>-</v>
          </cell>
        </row>
        <row r="32">
          <cell r="B32" t="str">
            <v>17804-35-2</v>
          </cell>
          <cell r="C32">
            <v>790.36964980544735</v>
          </cell>
          <cell r="D32">
            <v>1.2999999999999999E-2</v>
          </cell>
          <cell r="E32">
            <v>975</v>
          </cell>
          <cell r="F32">
            <v>0.1</v>
          </cell>
          <cell r="G32">
            <v>1</v>
          </cell>
          <cell r="H32">
            <v>1.2999999999999999E-2</v>
          </cell>
          <cell r="I32">
            <v>4173.801369863013</v>
          </cell>
          <cell r="J32" t="str">
            <v>-</v>
          </cell>
          <cell r="K32" t="str">
            <v>-</v>
          </cell>
          <cell r="L32" t="str">
            <v>-</v>
          </cell>
          <cell r="M32" t="str">
            <v xml:space="preserve">        -</v>
          </cell>
          <cell r="N32" t="str">
            <v>-</v>
          </cell>
          <cell r="O32" t="str">
            <v>-</v>
          </cell>
        </row>
        <row r="33">
          <cell r="B33" t="str">
            <v>71-43-2</v>
          </cell>
          <cell r="C33">
            <v>110.89446816660129</v>
          </cell>
          <cell r="D33">
            <v>4.0000000000000001E-3</v>
          </cell>
          <cell r="E33">
            <v>300.00000000000006</v>
          </cell>
          <cell r="F33">
            <v>0.03</v>
          </cell>
          <cell r="G33">
            <v>1</v>
          </cell>
          <cell r="H33">
            <v>4.0000000000000001E-3</v>
          </cell>
          <cell r="I33">
            <v>4280.821917808219</v>
          </cell>
          <cell r="J33">
            <v>0.03</v>
          </cell>
          <cell r="K33">
            <v>4490</v>
          </cell>
          <cell r="L33">
            <v>183.46439021163167</v>
          </cell>
          <cell r="M33">
            <v>1790</v>
          </cell>
          <cell r="N33">
            <v>183.46439021163167</v>
          </cell>
          <cell r="O33" t="str">
            <v>-</v>
          </cell>
        </row>
        <row r="34">
          <cell r="B34" t="str">
            <v>50-32-8</v>
          </cell>
          <cell r="C34">
            <v>17.150016914624526</v>
          </cell>
          <cell r="D34">
            <v>2.9999999999999997E-4</v>
          </cell>
          <cell r="E34">
            <v>22.5</v>
          </cell>
          <cell r="F34">
            <v>0.13</v>
          </cell>
          <cell r="G34">
            <v>1</v>
          </cell>
          <cell r="H34">
            <v>2.9999999999999997E-4</v>
          </cell>
          <cell r="I34">
            <v>74.091148577449943</v>
          </cell>
          <cell r="J34">
            <v>1.9999999999999999E-6</v>
          </cell>
          <cell r="K34" t="str">
            <v>-</v>
          </cell>
          <cell r="L34">
            <v>2720</v>
          </cell>
          <cell r="M34" t="str">
            <v xml:space="preserve">        -</v>
          </cell>
          <cell r="N34">
            <v>2720</v>
          </cell>
          <cell r="O34" t="str">
            <v>-</v>
          </cell>
        </row>
        <row r="35">
          <cell r="B35" t="str">
            <v>7440-41-7</v>
          </cell>
          <cell r="C35">
            <v>34.541061049148439</v>
          </cell>
          <cell r="D35">
            <v>2E-3</v>
          </cell>
          <cell r="E35">
            <v>150.00000000000003</v>
          </cell>
          <cell r="F35">
            <v>0.01</v>
          </cell>
          <cell r="G35">
            <v>7.0000000000000001E-3</v>
          </cell>
          <cell r="H35">
            <v>1.4E-5</v>
          </cell>
          <cell r="I35">
            <v>44.948630136986289</v>
          </cell>
          <cell r="J35">
            <v>2.0000000000000002E-5</v>
          </cell>
          <cell r="K35" t="str">
            <v>-</v>
          </cell>
          <cell r="L35">
            <v>27200.000000000004</v>
          </cell>
          <cell r="M35" t="str">
            <v xml:space="preserve">        -</v>
          </cell>
          <cell r="N35">
            <v>27200.000000000004</v>
          </cell>
          <cell r="O35" t="str">
            <v>-</v>
          </cell>
        </row>
        <row r="36">
          <cell r="B36" t="str">
            <v>108-60-1</v>
          </cell>
          <cell r="C36">
            <v>2803.528708133972</v>
          </cell>
          <cell r="D36">
            <v>0.04</v>
          </cell>
          <cell r="E36">
            <v>3000.0000000000005</v>
          </cell>
          <cell r="F36">
            <v>0.03</v>
          </cell>
          <cell r="G36">
            <v>1</v>
          </cell>
          <cell r="H36">
            <v>0.04</v>
          </cell>
          <cell r="I36">
            <v>42808.219178082189</v>
          </cell>
          <cell r="J36" t="str">
            <v>-</v>
          </cell>
          <cell r="K36">
            <v>50000</v>
          </cell>
          <cell r="L36" t="str">
            <v>-</v>
          </cell>
          <cell r="M36">
            <v>1020</v>
          </cell>
          <cell r="N36" t="str">
            <v>-</v>
          </cell>
          <cell r="O36" t="str">
            <v>-</v>
          </cell>
        </row>
        <row r="37">
          <cell r="B37" t="str">
            <v>7440-42-8</v>
          </cell>
          <cell r="C37">
            <v>14649.704032891173</v>
          </cell>
          <cell r="D37">
            <v>0.2</v>
          </cell>
          <cell r="E37">
            <v>15000.000000000002</v>
          </cell>
          <cell r="F37">
            <v>0.01</v>
          </cell>
          <cell r="G37">
            <v>1</v>
          </cell>
          <cell r="H37">
            <v>0.2</v>
          </cell>
          <cell r="I37">
            <v>642123.28767123283</v>
          </cell>
          <cell r="J37">
            <v>0.02</v>
          </cell>
          <cell r="K37" t="str">
            <v>-</v>
          </cell>
          <cell r="L37">
            <v>27200000</v>
          </cell>
          <cell r="M37" t="str">
            <v xml:space="preserve">        -</v>
          </cell>
          <cell r="N37">
            <v>27200000</v>
          </cell>
          <cell r="O37" t="str">
            <v>-</v>
          </cell>
        </row>
        <row r="38">
          <cell r="B38" t="str">
            <v>15541-45-4</v>
          </cell>
          <cell r="C38">
            <v>293.15196998123832</v>
          </cell>
          <cell r="D38">
            <v>4.0000000000000001E-3</v>
          </cell>
          <cell r="E38">
            <v>300.00000000000006</v>
          </cell>
          <cell r="F38">
            <v>0.01</v>
          </cell>
          <cell r="G38">
            <v>1</v>
          </cell>
          <cell r="H38">
            <v>4.0000000000000001E-3</v>
          </cell>
          <cell r="I38">
            <v>12842.465753424656</v>
          </cell>
          <cell r="J38" t="str">
            <v>-</v>
          </cell>
          <cell r="K38" t="str">
            <v>-</v>
          </cell>
          <cell r="L38" t="str">
            <v>-</v>
          </cell>
          <cell r="M38" t="str">
            <v xml:space="preserve">        -</v>
          </cell>
          <cell r="N38" t="str">
            <v>-</v>
          </cell>
          <cell r="O38" t="str">
            <v>-</v>
          </cell>
        </row>
        <row r="39">
          <cell r="B39" t="str">
            <v>74-97-5</v>
          </cell>
          <cell r="C39">
            <v>192.84525888851439</v>
          </cell>
          <cell r="D39">
            <v>1.2999999999999999E-2</v>
          </cell>
          <cell r="E39">
            <v>975</v>
          </cell>
          <cell r="F39">
            <v>0.03</v>
          </cell>
          <cell r="G39">
            <v>1</v>
          </cell>
          <cell r="H39">
            <v>1.2999999999999999E-2</v>
          </cell>
          <cell r="I39">
            <v>13912.671232876712</v>
          </cell>
          <cell r="J39">
            <v>0.04</v>
          </cell>
          <cell r="K39">
            <v>4490</v>
          </cell>
          <cell r="L39">
            <v>244.61918694884218</v>
          </cell>
          <cell r="M39">
            <v>3970</v>
          </cell>
          <cell r="N39">
            <v>244.61918694884218</v>
          </cell>
          <cell r="O39" t="str">
            <v>-</v>
          </cell>
        </row>
        <row r="40">
          <cell r="B40" t="str">
            <v>1689-84-5</v>
          </cell>
          <cell r="C40">
            <v>911.96498054474716</v>
          </cell>
          <cell r="D40">
            <v>1.4999999999999999E-2</v>
          </cell>
          <cell r="E40">
            <v>1125.0000000000002</v>
          </cell>
          <cell r="F40">
            <v>0.1</v>
          </cell>
          <cell r="G40">
            <v>1</v>
          </cell>
          <cell r="H40">
            <v>1.4999999999999999E-2</v>
          </cell>
          <cell r="I40">
            <v>4815.9246575342459</v>
          </cell>
          <cell r="J40" t="str">
            <v>-</v>
          </cell>
          <cell r="K40" t="str">
            <v>-</v>
          </cell>
          <cell r="L40" t="str">
            <v>-</v>
          </cell>
          <cell r="M40" t="str">
            <v xml:space="preserve">        -</v>
          </cell>
          <cell r="N40" t="str">
            <v>-</v>
          </cell>
          <cell r="O40" t="str">
            <v>-</v>
          </cell>
        </row>
        <row r="41">
          <cell r="B41" t="str">
            <v>104-51-8</v>
          </cell>
          <cell r="C41">
            <v>3504.4108851674646</v>
          </cell>
          <cell r="D41">
            <v>0.05</v>
          </cell>
          <cell r="E41">
            <v>3750.0000000000005</v>
          </cell>
          <cell r="F41">
            <v>0.03</v>
          </cell>
          <cell r="G41">
            <v>1</v>
          </cell>
          <cell r="H41">
            <v>0.05</v>
          </cell>
          <cell r="I41">
            <v>53510.273972602743</v>
          </cell>
          <cell r="J41" t="str">
            <v>-</v>
          </cell>
          <cell r="K41">
            <v>11600</v>
          </cell>
          <cell r="L41" t="str">
            <v>-</v>
          </cell>
          <cell r="M41">
            <v>107</v>
          </cell>
          <cell r="N41" t="str">
            <v>-</v>
          </cell>
          <cell r="O41" t="str">
            <v>-</v>
          </cell>
        </row>
        <row r="42">
          <cell r="B42" t="str">
            <v>135-98-8</v>
          </cell>
          <cell r="C42">
            <v>7008.8217703349292</v>
          </cell>
          <cell r="D42">
            <v>0.1</v>
          </cell>
          <cell r="E42">
            <v>7500.0000000000009</v>
          </cell>
          <cell r="F42">
            <v>0.03</v>
          </cell>
          <cell r="G42">
            <v>1</v>
          </cell>
          <cell r="H42">
            <v>0.1</v>
          </cell>
          <cell r="I42">
            <v>107020.54794520549</v>
          </cell>
          <cell r="J42" t="str">
            <v>-</v>
          </cell>
          <cell r="K42">
            <v>11200</v>
          </cell>
          <cell r="L42" t="str">
            <v>-</v>
          </cell>
          <cell r="M42">
            <v>143</v>
          </cell>
          <cell r="N42" t="str">
            <v>-</v>
          </cell>
          <cell r="O42" t="str">
            <v>-</v>
          </cell>
        </row>
        <row r="43">
          <cell r="B43" t="str">
            <v>98-06-6</v>
          </cell>
          <cell r="C43">
            <v>7008.8217703349292</v>
          </cell>
          <cell r="D43">
            <v>0.1</v>
          </cell>
          <cell r="E43">
            <v>7500.0000000000009</v>
          </cell>
          <cell r="F43">
            <v>0.03</v>
          </cell>
          <cell r="G43">
            <v>1</v>
          </cell>
          <cell r="H43">
            <v>0.1</v>
          </cell>
          <cell r="I43">
            <v>107020.54794520549</v>
          </cell>
          <cell r="J43" t="str">
            <v>-</v>
          </cell>
          <cell r="K43">
            <v>11200</v>
          </cell>
          <cell r="L43" t="str">
            <v>-</v>
          </cell>
          <cell r="M43">
            <v>181</v>
          </cell>
          <cell r="N43" t="str">
            <v>-</v>
          </cell>
          <cell r="O43" t="str">
            <v>-</v>
          </cell>
        </row>
        <row r="44">
          <cell r="B44" t="str">
            <v>7440-43-9</v>
          </cell>
          <cell r="C44">
            <v>6.8556293185423822</v>
          </cell>
          <cell r="D44">
            <v>1E-4</v>
          </cell>
          <cell r="E44">
            <v>7.5000000000000009</v>
          </cell>
          <cell r="F44">
            <v>1E-3</v>
          </cell>
          <cell r="G44">
            <v>2.5000000000000001E-2</v>
          </cell>
          <cell r="H44">
            <v>2.5000000000000002E-6</v>
          </cell>
          <cell r="I44">
            <v>80.265410958904113</v>
          </cell>
          <cell r="J44">
            <v>1.0000000000000001E-5</v>
          </cell>
          <cell r="K44" t="str">
            <v>-</v>
          </cell>
          <cell r="L44">
            <v>13600.000000000002</v>
          </cell>
          <cell r="M44" t="str">
            <v xml:space="preserve">        -</v>
          </cell>
          <cell r="N44">
            <v>13600.000000000002</v>
          </cell>
          <cell r="O44" t="str">
            <v>-</v>
          </cell>
        </row>
        <row r="45">
          <cell r="B45" t="str">
            <v>63-25-2</v>
          </cell>
          <cell r="C45">
            <v>6079.7665369649803</v>
          </cell>
          <cell r="D45">
            <v>0.1</v>
          </cell>
          <cell r="E45">
            <v>7500.0000000000009</v>
          </cell>
          <cell r="F45">
            <v>0.1</v>
          </cell>
          <cell r="G45">
            <v>1</v>
          </cell>
          <cell r="H45">
            <v>0.1</v>
          </cell>
          <cell r="I45">
            <v>32106.164383561641</v>
          </cell>
          <cell r="J45" t="str">
            <v>-</v>
          </cell>
          <cell r="K45" t="str">
            <v>-</v>
          </cell>
          <cell r="L45" t="str">
            <v>-</v>
          </cell>
          <cell r="M45" t="str">
            <v xml:space="preserve">        -</v>
          </cell>
          <cell r="N45" t="str">
            <v>-</v>
          </cell>
          <cell r="O45" t="str">
            <v>-</v>
          </cell>
        </row>
        <row r="46">
          <cell r="B46" t="str">
            <v>75-15-0</v>
          </cell>
          <cell r="C46">
            <v>608.20634520602778</v>
          </cell>
          <cell r="D46">
            <v>0.1</v>
          </cell>
          <cell r="E46">
            <v>7500.0000000000009</v>
          </cell>
          <cell r="F46">
            <v>0.03</v>
          </cell>
          <cell r="G46">
            <v>1</v>
          </cell>
          <cell r="H46">
            <v>0.1</v>
          </cell>
          <cell r="I46">
            <v>107020.54794520549</v>
          </cell>
          <cell r="J46">
            <v>0.7</v>
          </cell>
          <cell r="K46">
            <v>1360</v>
          </cell>
          <cell r="L46">
            <v>1296.6481176804032</v>
          </cell>
          <cell r="M46">
            <v>666</v>
          </cell>
          <cell r="N46">
            <v>666</v>
          </cell>
          <cell r="O46" t="str">
            <v>Csat</v>
          </cell>
        </row>
        <row r="47">
          <cell r="B47" t="str">
            <v>56-23-5</v>
          </cell>
          <cell r="C47">
            <v>129.61827767256167</v>
          </cell>
          <cell r="D47">
            <v>4.0000000000000001E-3</v>
          </cell>
          <cell r="E47">
            <v>300.00000000000006</v>
          </cell>
          <cell r="F47">
            <v>0.03</v>
          </cell>
          <cell r="G47">
            <v>1</v>
          </cell>
          <cell r="H47">
            <v>4.0000000000000001E-3</v>
          </cell>
          <cell r="I47">
            <v>4280.821917808219</v>
          </cell>
          <cell r="J47">
            <v>0.1</v>
          </cell>
          <cell r="K47">
            <v>1770</v>
          </cell>
          <cell r="L47">
            <v>241.07841138655093</v>
          </cell>
          <cell r="M47">
            <v>399</v>
          </cell>
          <cell r="N47">
            <v>241.07841138655093</v>
          </cell>
          <cell r="O47" t="str">
            <v>-</v>
          </cell>
        </row>
        <row r="48">
          <cell r="B48" t="str">
            <v>108-90-7</v>
          </cell>
          <cell r="C48">
            <v>267.25543434185562</v>
          </cell>
          <cell r="D48">
            <v>7.0000000000000001E-3</v>
          </cell>
          <cell r="E48">
            <v>525.00000000000011</v>
          </cell>
          <cell r="F48">
            <v>0.03</v>
          </cell>
          <cell r="G48">
            <v>1</v>
          </cell>
          <cell r="H48">
            <v>7.0000000000000001E-3</v>
          </cell>
          <cell r="I48">
            <v>7491.4383561643845</v>
          </cell>
          <cell r="J48">
            <v>0.05</v>
          </cell>
          <cell r="K48">
            <v>8620</v>
          </cell>
          <cell r="L48">
            <v>587.02978512381196</v>
          </cell>
          <cell r="M48">
            <v>756</v>
          </cell>
          <cell r="N48">
            <v>587.02978512381196</v>
          </cell>
          <cell r="O48" t="str">
            <v>-</v>
          </cell>
        </row>
        <row r="49">
          <cell r="B49" t="str">
            <v>16065-83-1</v>
          </cell>
          <cell r="C49">
            <v>40222.772277227719</v>
          </cell>
          <cell r="D49">
            <v>1.5</v>
          </cell>
          <cell r="E49">
            <v>112500.00000000001</v>
          </cell>
          <cell r="F49">
            <v>0.01</v>
          </cell>
          <cell r="G49">
            <v>1.2999999999999999E-2</v>
          </cell>
          <cell r="H49">
            <v>1.95E-2</v>
          </cell>
          <cell r="I49">
            <v>62607.020547945198</v>
          </cell>
          <cell r="J49" t="str">
            <v>-</v>
          </cell>
          <cell r="K49" t="str">
            <v>-</v>
          </cell>
          <cell r="L49" t="str">
            <v>-</v>
          </cell>
          <cell r="M49" t="str">
            <v xml:space="preserve">        -</v>
          </cell>
          <cell r="N49" t="str">
            <v>-</v>
          </cell>
          <cell r="O49" t="str">
            <v>-</v>
          </cell>
        </row>
        <row r="50">
          <cell r="B50" t="str">
            <v>18540-29-9</v>
          </cell>
          <cell r="C50">
            <v>116.21574199193783</v>
          </cell>
          <cell r="D50">
            <v>3.0000000000000001E-3</v>
          </cell>
          <cell r="E50">
            <v>225.00000000000003</v>
          </cell>
          <cell r="F50">
            <v>0.01</v>
          </cell>
          <cell r="G50">
            <v>2.5000000000000001E-2</v>
          </cell>
          <cell r="H50">
            <v>7.5000000000000007E-5</v>
          </cell>
          <cell r="I50">
            <v>240.79623287671231</v>
          </cell>
          <cell r="J50">
            <v>1E-4</v>
          </cell>
          <cell r="K50" t="str">
            <v>-</v>
          </cell>
          <cell r="L50">
            <v>136000</v>
          </cell>
          <cell r="M50" t="str">
            <v xml:space="preserve">        -</v>
          </cell>
          <cell r="N50">
            <v>136000</v>
          </cell>
          <cell r="O50" t="str">
            <v>-</v>
          </cell>
        </row>
        <row r="51">
          <cell r="B51" t="str">
            <v>7440-48-4</v>
          </cell>
          <cell r="C51">
            <v>21.927316535002443</v>
          </cell>
          <cell r="D51">
            <v>2.9999999999999997E-4</v>
          </cell>
          <cell r="E51">
            <v>22.5</v>
          </cell>
          <cell r="F51">
            <v>0.01</v>
          </cell>
          <cell r="G51">
            <v>1</v>
          </cell>
          <cell r="H51">
            <v>2.9999999999999997E-4</v>
          </cell>
          <cell r="I51">
            <v>963.18493150684901</v>
          </cell>
          <cell r="J51">
            <v>6.0000000000000002E-6</v>
          </cell>
          <cell r="K51" t="str">
            <v>-</v>
          </cell>
          <cell r="L51">
            <v>8160</v>
          </cell>
          <cell r="M51" t="str">
            <v xml:space="preserve">        -</v>
          </cell>
          <cell r="N51">
            <v>8160</v>
          </cell>
          <cell r="O51" t="str">
            <v>-</v>
          </cell>
        </row>
        <row r="52">
          <cell r="B52" t="str">
            <v>7440-50-8</v>
          </cell>
          <cell r="C52">
            <v>10406.894934333959</v>
          </cell>
          <cell r="D52">
            <v>0.14199999999999999</v>
          </cell>
          <cell r="E52">
            <v>10650.000000000002</v>
          </cell>
          <cell r="F52">
            <v>0.01</v>
          </cell>
          <cell r="G52">
            <v>1</v>
          </cell>
          <cell r="H52">
            <v>0.14199999999999999</v>
          </cell>
          <cell r="I52">
            <v>455907.53424657526</v>
          </cell>
          <cell r="J52" t="str">
            <v>-</v>
          </cell>
          <cell r="K52" t="str">
            <v>-</v>
          </cell>
          <cell r="L52" t="str">
            <v>-</v>
          </cell>
          <cell r="M52" t="str">
            <v xml:space="preserve">        -</v>
          </cell>
          <cell r="N52" t="str">
            <v>-</v>
          </cell>
          <cell r="O52" t="str">
            <v>-</v>
          </cell>
        </row>
        <row r="53">
          <cell r="B53" t="str">
            <v>117-81-7</v>
          </cell>
          <cell r="C53">
            <v>1215.9533073929963</v>
          </cell>
          <cell r="D53">
            <v>0.02</v>
          </cell>
          <cell r="E53">
            <v>1500.0000000000002</v>
          </cell>
          <cell r="F53">
            <v>0.1</v>
          </cell>
          <cell r="G53">
            <v>1</v>
          </cell>
          <cell r="H53">
            <v>0.02</v>
          </cell>
          <cell r="I53">
            <v>6421.2328767123281</v>
          </cell>
          <cell r="J53" t="str">
            <v>-</v>
          </cell>
          <cell r="K53" t="str">
            <v>-</v>
          </cell>
          <cell r="L53" t="str">
            <v>-</v>
          </cell>
          <cell r="M53" t="str">
            <v xml:space="preserve">        -</v>
          </cell>
          <cell r="N53" t="str">
            <v>-</v>
          </cell>
          <cell r="O53" t="str">
            <v>-</v>
          </cell>
        </row>
        <row r="54">
          <cell r="B54" t="str">
            <v>96-12-8</v>
          </cell>
          <cell r="C54">
            <v>6.6312891638114069</v>
          </cell>
          <cell r="D54">
            <v>2.0000000000000001E-4</v>
          </cell>
          <cell r="E54">
            <v>15.000000000000002</v>
          </cell>
          <cell r="F54">
            <v>0.03</v>
          </cell>
          <cell r="G54">
            <v>1</v>
          </cell>
          <cell r="H54">
            <v>2.0000000000000001E-4</v>
          </cell>
          <cell r="I54">
            <v>214.04109589041096</v>
          </cell>
          <cell r="J54">
            <v>2.0000000000000001E-4</v>
          </cell>
          <cell r="K54">
            <v>46200</v>
          </cell>
          <cell r="L54">
            <v>12.584699158849512</v>
          </cell>
          <cell r="M54">
            <v>978</v>
          </cell>
          <cell r="N54">
            <v>12.584699158849512</v>
          </cell>
          <cell r="O54" t="str">
            <v>-</v>
          </cell>
        </row>
        <row r="55">
          <cell r="B55" t="str">
            <v>106-93-4</v>
          </cell>
          <cell r="C55">
            <v>115.21953909956858</v>
          </cell>
          <cell r="D55">
            <v>8.9999999999999993E-3</v>
          </cell>
          <cell r="E55">
            <v>675</v>
          </cell>
          <cell r="F55">
            <v>0.03</v>
          </cell>
          <cell r="G55">
            <v>1</v>
          </cell>
          <cell r="H55">
            <v>8.9999999999999993E-3</v>
          </cell>
          <cell r="I55">
            <v>9631.8493150684917</v>
          </cell>
          <cell r="J55">
            <v>8.9999999999999993E-3</v>
          </cell>
          <cell r="K55">
            <v>11500</v>
          </cell>
          <cell r="L55">
            <v>140.96857099370314</v>
          </cell>
          <cell r="M55">
            <v>1330</v>
          </cell>
          <cell r="N55">
            <v>140.96857099370314</v>
          </cell>
          <cell r="O55" t="str">
            <v>-</v>
          </cell>
        </row>
        <row r="56">
          <cell r="B56" t="str">
            <v>75-34-3</v>
          </cell>
          <cell r="C56">
            <v>14017.643540669858</v>
          </cell>
          <cell r="D56">
            <v>0.2</v>
          </cell>
          <cell r="E56">
            <v>15000.000000000002</v>
          </cell>
          <cell r="F56">
            <v>0.03</v>
          </cell>
          <cell r="G56">
            <v>1</v>
          </cell>
          <cell r="H56">
            <v>0.2</v>
          </cell>
          <cell r="I56">
            <v>214041.09589041097</v>
          </cell>
          <cell r="J56" t="str">
            <v>-</v>
          </cell>
          <cell r="K56">
            <v>2550</v>
          </cell>
          <cell r="L56" t="str">
            <v>-</v>
          </cell>
          <cell r="M56">
            <v>1610</v>
          </cell>
          <cell r="N56" t="str">
            <v>-</v>
          </cell>
          <cell r="O56" t="str">
            <v>-</v>
          </cell>
        </row>
        <row r="57">
          <cell r="B57" t="str">
            <v>107-06-2</v>
          </cell>
          <cell r="C57">
            <v>53.904954989100617</v>
          </cell>
          <cell r="D57">
            <v>0.02</v>
          </cell>
          <cell r="E57">
            <v>1500.0000000000002</v>
          </cell>
          <cell r="F57">
            <v>0.03</v>
          </cell>
          <cell r="G57">
            <v>1</v>
          </cell>
          <cell r="H57">
            <v>0.02</v>
          </cell>
          <cell r="I57">
            <v>21404.109589041094</v>
          </cell>
          <cell r="J57">
            <v>7.0000000000000001E-3</v>
          </cell>
          <cell r="K57">
            <v>5880</v>
          </cell>
          <cell r="L57">
            <v>56.060776415552724</v>
          </cell>
          <cell r="M57">
            <v>2950</v>
          </cell>
          <cell r="N57">
            <v>56.060776415552724</v>
          </cell>
          <cell r="O57" t="str">
            <v>-</v>
          </cell>
        </row>
        <row r="58">
          <cell r="B58" t="str">
            <v>156-59-2</v>
          </cell>
          <cell r="C58">
            <v>76.823248164316325</v>
          </cell>
          <cell r="D58">
            <v>2E-3</v>
          </cell>
          <cell r="E58">
            <v>150.00000000000003</v>
          </cell>
          <cell r="F58">
            <v>0.03</v>
          </cell>
          <cell r="G58">
            <v>1</v>
          </cell>
          <cell r="H58">
            <v>2E-3</v>
          </cell>
          <cell r="I58">
            <v>2140.4109589041095</v>
          </cell>
          <cell r="J58">
            <v>0.04</v>
          </cell>
          <cell r="K58">
            <v>3120</v>
          </cell>
          <cell r="L58">
            <v>169.98054167089961</v>
          </cell>
          <cell r="M58">
            <v>2300</v>
          </cell>
          <cell r="N58">
            <v>169.98054167089961</v>
          </cell>
          <cell r="O58" t="str">
            <v>-</v>
          </cell>
        </row>
        <row r="59">
          <cell r="B59" t="str">
            <v>156-60-5</v>
          </cell>
          <cell r="C59">
            <v>108.10098553499624</v>
          </cell>
          <cell r="D59">
            <v>0.02</v>
          </cell>
          <cell r="E59">
            <v>1500.0000000000002</v>
          </cell>
          <cell r="F59">
            <v>0.03</v>
          </cell>
          <cell r="G59">
            <v>1</v>
          </cell>
          <cell r="H59">
            <v>0.02</v>
          </cell>
          <cell r="I59">
            <v>21404.109589041094</v>
          </cell>
          <cell r="J59">
            <v>0.04</v>
          </cell>
          <cell r="K59">
            <v>2150</v>
          </cell>
          <cell r="L59">
            <v>117.13411065694986</v>
          </cell>
          <cell r="M59">
            <v>1750</v>
          </cell>
          <cell r="N59">
            <v>117.13411065694986</v>
          </cell>
          <cell r="O59" t="str">
            <v>-</v>
          </cell>
        </row>
        <row r="60">
          <cell r="B60" t="str">
            <v>78-87-5</v>
          </cell>
          <cell r="C60">
            <v>26.283442375495326</v>
          </cell>
          <cell r="D60">
            <v>0.04</v>
          </cell>
          <cell r="E60">
            <v>3000.0000000000005</v>
          </cell>
          <cell r="F60">
            <v>0.03</v>
          </cell>
          <cell r="G60">
            <v>1</v>
          </cell>
          <cell r="H60">
            <v>0.04</v>
          </cell>
          <cell r="I60">
            <v>42808.219178082189</v>
          </cell>
          <cell r="J60">
            <v>4.0000000000000001E-3</v>
          </cell>
          <cell r="K60">
            <v>4870</v>
          </cell>
          <cell r="L60">
            <v>26.532185024055508</v>
          </cell>
          <cell r="M60">
            <v>1340</v>
          </cell>
          <cell r="N60">
            <v>26.532185024055508</v>
          </cell>
          <cell r="O60" t="str">
            <v>-</v>
          </cell>
        </row>
        <row r="61">
          <cell r="B61" t="str">
            <v>123-91-1</v>
          </cell>
          <cell r="C61">
            <v>1048.6534317105163</v>
          </cell>
          <cell r="D61">
            <v>0.03</v>
          </cell>
          <cell r="E61">
            <v>2250.0000000000005</v>
          </cell>
          <cell r="F61">
            <v>0.03</v>
          </cell>
          <cell r="G61">
            <v>1</v>
          </cell>
          <cell r="H61">
            <v>0.03</v>
          </cell>
          <cell r="I61">
            <v>32106.164383561645</v>
          </cell>
          <cell r="J61">
            <v>0.03</v>
          </cell>
          <cell r="K61">
            <v>51200</v>
          </cell>
          <cell r="L61">
            <v>2091.9942472004082</v>
          </cell>
          <cell r="M61">
            <v>116000</v>
          </cell>
          <cell r="N61">
            <v>2091.9942472004082</v>
          </cell>
          <cell r="O61" t="str">
            <v>-</v>
          </cell>
        </row>
        <row r="62">
          <cell r="B62" t="str">
            <v>100-41-4</v>
          </cell>
          <cell r="C62">
            <v>418.30190912404237</v>
          </cell>
          <cell r="D62">
            <v>0.05</v>
          </cell>
          <cell r="E62">
            <v>3750.0000000000005</v>
          </cell>
          <cell r="F62">
            <v>0.03</v>
          </cell>
          <cell r="G62">
            <v>1</v>
          </cell>
          <cell r="H62">
            <v>0.05</v>
          </cell>
          <cell r="I62">
            <v>53510.273972602743</v>
          </cell>
          <cell r="J62">
            <v>1</v>
          </cell>
          <cell r="K62">
            <v>7640</v>
          </cell>
          <cell r="L62">
            <v>10405.825499070515</v>
          </cell>
          <cell r="M62">
            <v>475</v>
          </cell>
          <cell r="N62">
            <v>475</v>
          </cell>
          <cell r="O62" t="str">
            <v>Csat</v>
          </cell>
        </row>
        <row r="63">
          <cell r="B63" t="str">
            <v>206-44-0</v>
          </cell>
          <cell r="C63">
            <v>2301.1782032400592</v>
          </cell>
          <cell r="D63">
            <v>0.04</v>
          </cell>
          <cell r="E63">
            <v>3000.0000000000005</v>
          </cell>
          <cell r="F63">
            <v>0.13</v>
          </cell>
          <cell r="G63">
            <v>1</v>
          </cell>
          <cell r="H63">
            <v>0.04</v>
          </cell>
          <cell r="I63">
            <v>9878.8198103266604</v>
          </cell>
          <cell r="J63" t="str">
            <v>-</v>
          </cell>
          <cell r="K63" t="str">
            <v>-</v>
          </cell>
          <cell r="L63" t="str">
            <v>-</v>
          </cell>
          <cell r="M63" t="str">
            <v xml:space="preserve">        -</v>
          </cell>
          <cell r="N63" t="str">
            <v>-</v>
          </cell>
          <cell r="O63" t="str">
            <v>-</v>
          </cell>
        </row>
        <row r="64">
          <cell r="B64" t="str">
            <v>86-73-7</v>
          </cell>
          <cell r="C64">
            <v>2301.1782032400592</v>
          </cell>
          <cell r="D64">
            <v>0.04</v>
          </cell>
          <cell r="E64">
            <v>3000.0000000000005</v>
          </cell>
          <cell r="F64">
            <v>0.13</v>
          </cell>
          <cell r="G64">
            <v>1</v>
          </cell>
          <cell r="H64">
            <v>0.04</v>
          </cell>
          <cell r="I64">
            <v>9878.8198103266604</v>
          </cell>
          <cell r="J64" t="str">
            <v>-</v>
          </cell>
          <cell r="K64">
            <v>463000</v>
          </cell>
          <cell r="L64" t="str">
            <v>-</v>
          </cell>
          <cell r="M64" t="str">
            <v xml:space="preserve">        -</v>
          </cell>
          <cell r="N64" t="str">
            <v>-</v>
          </cell>
          <cell r="O64" t="str">
            <v>-</v>
          </cell>
        </row>
        <row r="65">
          <cell r="B65" t="str">
            <v>13252-13-6</v>
          </cell>
          <cell r="C65">
            <v>0.22500000000000003</v>
          </cell>
          <cell r="D65">
            <v>3.0000000000000001E-6</v>
          </cell>
          <cell r="E65">
            <v>0.22500000000000003</v>
          </cell>
          <cell r="F65" t="str">
            <v>-</v>
          </cell>
          <cell r="G65">
            <v>1</v>
          </cell>
          <cell r="H65" t="str">
            <v>-</v>
          </cell>
          <cell r="I65" t="str">
            <v>-</v>
          </cell>
          <cell r="J65" t="str">
            <v>-</v>
          </cell>
          <cell r="K65" t="str">
            <v>-</v>
          </cell>
          <cell r="L65" t="str">
            <v>-</v>
          </cell>
          <cell r="M65" t="str">
            <v>-</v>
          </cell>
          <cell r="N65" t="str">
            <v>-</v>
          </cell>
          <cell r="O65" t="str">
            <v>-</v>
          </cell>
          <cell r="P65"/>
        </row>
        <row r="66">
          <cell r="B66" t="str">
            <v>118-74-1</v>
          </cell>
          <cell r="C66">
            <v>0.70088217703349298</v>
          </cell>
          <cell r="D66">
            <v>1.0000000000000001E-5</v>
          </cell>
          <cell r="E66">
            <v>0.75000000000000011</v>
          </cell>
          <cell r="F66">
            <v>0.03</v>
          </cell>
          <cell r="G66">
            <v>1</v>
          </cell>
          <cell r="H66">
            <v>1.0000000000000001E-5</v>
          </cell>
          <cell r="I66">
            <v>10.702054794520549</v>
          </cell>
          <cell r="J66" t="str">
            <v>-</v>
          </cell>
          <cell r="K66">
            <v>112000</v>
          </cell>
          <cell r="L66" t="str">
            <v>-</v>
          </cell>
          <cell r="M66" t="str">
            <v xml:space="preserve">        -</v>
          </cell>
          <cell r="N66" t="str">
            <v>-</v>
          </cell>
          <cell r="O66" t="str">
            <v>-</v>
          </cell>
        </row>
        <row r="67">
          <cell r="B67" t="str">
            <v>121-82-4</v>
          </cell>
          <cell r="C67">
            <v>289.84387076827954</v>
          </cell>
          <cell r="D67">
            <v>4.0000000000000001E-3</v>
          </cell>
          <cell r="E67">
            <v>300.00000000000006</v>
          </cell>
          <cell r="F67">
            <v>1.4999999999999999E-2</v>
          </cell>
          <cell r="G67">
            <v>1</v>
          </cell>
          <cell r="H67">
            <v>4.0000000000000001E-3</v>
          </cell>
          <cell r="I67">
            <v>8561.6438356164381</v>
          </cell>
          <cell r="J67" t="str">
            <v>-</v>
          </cell>
          <cell r="K67" t="str">
            <v>-</v>
          </cell>
          <cell r="L67" t="str">
            <v>-</v>
          </cell>
          <cell r="M67" t="str">
            <v xml:space="preserve">        -</v>
          </cell>
          <cell r="N67" t="str">
            <v>-</v>
          </cell>
          <cell r="O67" t="str">
            <v>-</v>
          </cell>
        </row>
        <row r="68">
          <cell r="B68" t="str">
            <v>7439-89-6</v>
          </cell>
          <cell r="C68">
            <v>51301.594746716699</v>
          </cell>
          <cell r="D68">
            <v>0.7</v>
          </cell>
          <cell r="E68">
            <v>52500.000000000007</v>
          </cell>
          <cell r="F68">
            <v>0.01</v>
          </cell>
          <cell r="G68">
            <v>1</v>
          </cell>
          <cell r="H68">
            <v>0.7</v>
          </cell>
          <cell r="I68">
            <v>2247431.5068493146</v>
          </cell>
          <cell r="J68" t="str">
            <v>-</v>
          </cell>
          <cell r="K68" t="str">
            <v>-</v>
          </cell>
          <cell r="L68" t="str">
            <v>-</v>
          </cell>
          <cell r="M68" t="str">
            <v xml:space="preserve">        -</v>
          </cell>
          <cell r="N68" t="str">
            <v>-</v>
          </cell>
          <cell r="O68" t="str">
            <v>-</v>
          </cell>
        </row>
        <row r="69">
          <cell r="B69" t="str">
            <v>98-82-8</v>
          </cell>
          <cell r="C69">
            <v>255.95621377978105</v>
          </cell>
          <cell r="D69">
            <v>0.1</v>
          </cell>
          <cell r="E69">
            <v>7500.0000000000009</v>
          </cell>
          <cell r="F69" t="str">
            <v>-</v>
          </cell>
          <cell r="G69">
            <v>1</v>
          </cell>
          <cell r="H69" t="str">
            <v>-</v>
          </cell>
          <cell r="I69" t="str">
            <v>-</v>
          </cell>
          <cell r="J69">
            <v>0.4</v>
          </cell>
          <cell r="K69">
            <v>8990</v>
          </cell>
          <cell r="L69">
            <v>4897.8156218189624</v>
          </cell>
          <cell r="M69">
            <v>265</v>
          </cell>
          <cell r="N69">
            <v>265</v>
          </cell>
          <cell r="O69" t="str">
            <v>Csat</v>
          </cell>
        </row>
        <row r="70">
          <cell r="B70" t="str">
            <v>7439-96-5</v>
          </cell>
          <cell r="C70">
            <v>1117.6857330703485</v>
          </cell>
          <cell r="D70">
            <v>2.4E-2</v>
          </cell>
          <cell r="E70">
            <v>1800.0000000000002</v>
          </cell>
          <cell r="F70">
            <v>0.01</v>
          </cell>
          <cell r="G70">
            <v>0.04</v>
          </cell>
          <cell r="H70">
            <v>9.6000000000000002E-4</v>
          </cell>
          <cell r="I70">
            <v>3082.1917808219173</v>
          </cell>
          <cell r="J70">
            <v>5.0000000000000002E-5</v>
          </cell>
          <cell r="K70" t="str">
            <v>-</v>
          </cell>
          <cell r="L70">
            <v>68000</v>
          </cell>
          <cell r="M70" t="str">
            <v xml:space="preserve">        -</v>
          </cell>
          <cell r="N70">
            <v>68000</v>
          </cell>
          <cell r="O70" t="str">
            <v>-</v>
          </cell>
        </row>
        <row r="71">
          <cell r="B71" t="str">
            <v>7439-97-6</v>
          </cell>
          <cell r="C71">
            <v>3.13</v>
          </cell>
          <cell r="D71" t="str">
            <v>-</v>
          </cell>
          <cell r="E71" t="str">
            <v>-</v>
          </cell>
          <cell r="F71">
            <v>0.01</v>
          </cell>
          <cell r="G71">
            <v>1</v>
          </cell>
          <cell r="H71" t="str">
            <v>-</v>
          </cell>
          <cell r="I71" t="str">
            <v>-</v>
          </cell>
          <cell r="J71">
            <v>2.9999999999999997E-4</v>
          </cell>
          <cell r="K71">
            <v>53300</v>
          </cell>
          <cell r="L71">
            <v>21.777953361001206</v>
          </cell>
          <cell r="M71">
            <v>3.13</v>
          </cell>
          <cell r="N71">
            <v>3.13</v>
          </cell>
          <cell r="O71" t="str">
            <v>Csat</v>
          </cell>
        </row>
        <row r="72">
          <cell r="B72" t="str">
            <v>78-93-3</v>
          </cell>
          <cell r="C72">
            <v>16951.789217579688</v>
          </cell>
          <cell r="D72">
            <v>0.6</v>
          </cell>
          <cell r="E72">
            <v>45000.000000000007</v>
          </cell>
          <cell r="F72">
            <v>0.03</v>
          </cell>
          <cell r="G72">
            <v>1</v>
          </cell>
          <cell r="H72">
            <v>0.6</v>
          </cell>
          <cell r="I72">
            <v>642123.28767123283</v>
          </cell>
          <cell r="J72">
            <v>5</v>
          </cell>
          <cell r="K72">
            <v>15700</v>
          </cell>
          <cell r="L72">
            <v>106917.86134190412</v>
          </cell>
          <cell r="M72">
            <v>28400</v>
          </cell>
          <cell r="N72">
            <v>28400</v>
          </cell>
          <cell r="O72" t="str">
            <v>Csat</v>
          </cell>
        </row>
        <row r="73">
          <cell r="B73" t="str">
            <v>1634-04-4</v>
          </cell>
          <cell r="C73">
            <v>649.12346620765163</v>
          </cell>
          <cell r="D73">
            <v>0.01</v>
          </cell>
          <cell r="E73">
            <v>750.00000000000011</v>
          </cell>
          <cell r="F73">
            <v>0.03</v>
          </cell>
          <cell r="G73">
            <v>1</v>
          </cell>
          <cell r="H73">
            <v>0.01</v>
          </cell>
          <cell r="I73">
            <v>10702.054794520547</v>
          </cell>
          <cell r="J73">
            <v>3</v>
          </cell>
          <cell r="K73">
            <v>6090</v>
          </cell>
          <cell r="L73">
            <v>24884.116301254504</v>
          </cell>
          <cell r="M73">
            <v>8790</v>
          </cell>
          <cell r="N73">
            <v>8790</v>
          </cell>
          <cell r="O73" t="str">
            <v>Csat</v>
          </cell>
        </row>
        <row r="74">
          <cell r="B74" t="str">
            <v>7439-98-7</v>
          </cell>
          <cell r="C74">
            <v>366.39060212416035</v>
          </cell>
          <cell r="D74">
            <v>5.0000000000000001E-3</v>
          </cell>
          <cell r="E74">
            <v>375.00000000000006</v>
          </cell>
          <cell r="F74">
            <v>0.01</v>
          </cell>
          <cell r="G74">
            <v>1</v>
          </cell>
          <cell r="H74">
            <v>5.0000000000000001E-3</v>
          </cell>
          <cell r="I74">
            <v>16053.082191780819</v>
          </cell>
          <cell r="J74">
            <v>2E-3</v>
          </cell>
          <cell r="K74" t="str">
            <v>-</v>
          </cell>
          <cell r="L74">
            <v>2720000</v>
          </cell>
          <cell r="M74" t="str">
            <v xml:space="preserve">        -</v>
          </cell>
          <cell r="N74">
            <v>2720000</v>
          </cell>
          <cell r="O74" t="str">
            <v>-</v>
          </cell>
        </row>
        <row r="75">
          <cell r="B75" t="str">
            <v>91-20-3</v>
          </cell>
          <cell r="C75">
            <v>223.79778053816986</v>
          </cell>
          <cell r="D75">
            <v>0.02</v>
          </cell>
          <cell r="E75">
            <v>1500.0000000000002</v>
          </cell>
          <cell r="F75">
            <v>0.13</v>
          </cell>
          <cell r="G75">
            <v>1</v>
          </cell>
          <cell r="H75">
            <v>0.02</v>
          </cell>
          <cell r="I75">
            <v>4939.4099051633302</v>
          </cell>
          <cell r="J75">
            <v>3.0000000000000001E-3</v>
          </cell>
          <cell r="K75">
            <v>68000</v>
          </cell>
          <cell r="L75">
            <v>277.83955394984275</v>
          </cell>
          <cell r="M75" t="str">
            <v xml:space="preserve">        -</v>
          </cell>
          <cell r="N75">
            <v>277.83955394984275</v>
          </cell>
          <cell r="O75" t="str">
            <v>-</v>
          </cell>
        </row>
        <row r="76">
          <cell r="B76" t="str">
            <v>7440-02-0</v>
          </cell>
          <cell r="C76">
            <v>939.69954181970058</v>
          </cell>
          <cell r="D76">
            <v>0.02</v>
          </cell>
          <cell r="E76">
            <v>1500.0000000000002</v>
          </cell>
          <cell r="F76">
            <v>0.01</v>
          </cell>
          <cell r="G76">
            <v>0.04</v>
          </cell>
          <cell r="H76">
            <v>8.0000000000000004E-4</v>
          </cell>
          <cell r="I76">
            <v>2568.4931506849312</v>
          </cell>
          <cell r="J76">
            <v>9.0000000000000006E-5</v>
          </cell>
          <cell r="K76" t="str">
            <v>-</v>
          </cell>
          <cell r="L76">
            <v>122399.99999999999</v>
          </cell>
          <cell r="M76" t="str">
            <v xml:space="preserve">        -</v>
          </cell>
          <cell r="N76">
            <v>122399.99999999999</v>
          </cell>
          <cell r="O76" t="str">
            <v>-</v>
          </cell>
        </row>
        <row r="77">
          <cell r="B77" t="str">
            <v>2691-41-0</v>
          </cell>
          <cell r="C77">
            <v>3698.1664983590008</v>
          </cell>
          <cell r="D77">
            <v>0.05</v>
          </cell>
          <cell r="E77">
            <v>3750.0000000000005</v>
          </cell>
          <cell r="F77">
            <v>6.0000000000000001E-3</v>
          </cell>
          <cell r="G77">
            <v>1</v>
          </cell>
          <cell r="H77">
            <v>0.05</v>
          </cell>
          <cell r="I77">
            <v>267551.36986301368</v>
          </cell>
          <cell r="J77" t="str">
            <v>-</v>
          </cell>
          <cell r="K77" t="str">
            <v>-</v>
          </cell>
          <cell r="L77" t="str">
            <v>-</v>
          </cell>
          <cell r="M77" t="str">
            <v xml:space="preserve">        -</v>
          </cell>
          <cell r="N77" t="str">
            <v>-</v>
          </cell>
          <cell r="O77" t="str">
            <v>-</v>
          </cell>
        </row>
        <row r="78">
          <cell r="B78" t="str">
            <v>375-73-5</v>
          </cell>
          <cell r="C78">
            <v>18.239299610894939</v>
          </cell>
          <cell r="D78">
            <v>2.9999999999999997E-4</v>
          </cell>
          <cell r="E78">
            <v>22.5</v>
          </cell>
          <cell r="F78">
            <v>0.1</v>
          </cell>
          <cell r="G78">
            <v>1</v>
          </cell>
          <cell r="H78">
            <v>2.9999999999999997E-4</v>
          </cell>
          <cell r="I78">
            <v>96.318493150684901</v>
          </cell>
          <cell r="J78" t="str">
            <v>-</v>
          </cell>
          <cell r="K78" t="str">
            <v>-</v>
          </cell>
          <cell r="L78" t="str">
            <v>-</v>
          </cell>
          <cell r="M78" t="str">
            <v>-</v>
          </cell>
          <cell r="N78" t="str">
            <v>-</v>
          </cell>
          <cell r="O78" t="str">
            <v>-</v>
          </cell>
        </row>
        <row r="79">
          <cell r="B79" t="str">
            <v>335-67-1</v>
          </cell>
          <cell r="C79">
            <v>0.18239299610894943</v>
          </cell>
          <cell r="D79">
            <v>3.0000000000000001E-6</v>
          </cell>
          <cell r="E79">
            <v>0.22500000000000003</v>
          </cell>
          <cell r="F79">
            <v>0.1</v>
          </cell>
          <cell r="G79">
            <v>1</v>
          </cell>
          <cell r="H79">
            <v>3.0000000000000001E-6</v>
          </cell>
          <cell r="I79">
            <v>0.96318493150684914</v>
          </cell>
          <cell r="J79" t="str">
            <v>-</v>
          </cell>
          <cell r="K79" t="str">
            <v>-</v>
          </cell>
          <cell r="L79" t="str">
            <v>-</v>
          </cell>
          <cell r="M79" t="str">
            <v xml:space="preserve">        -</v>
          </cell>
          <cell r="N79" t="str">
            <v>-</v>
          </cell>
          <cell r="O79" t="str">
            <v>-</v>
          </cell>
        </row>
        <row r="80">
          <cell r="B80" t="str">
            <v>87-86-5</v>
          </cell>
          <cell r="C80">
            <v>236.74242424242428</v>
          </cell>
          <cell r="D80">
            <v>5.0000000000000001E-3</v>
          </cell>
          <cell r="E80">
            <v>375.00000000000006</v>
          </cell>
          <cell r="F80">
            <v>0.25</v>
          </cell>
          <cell r="G80">
            <v>1</v>
          </cell>
          <cell r="H80">
            <v>5.0000000000000001E-3</v>
          </cell>
          <cell r="I80">
            <v>642.12328767123279</v>
          </cell>
          <cell r="J80" t="str">
            <v>-</v>
          </cell>
          <cell r="K80" t="str">
            <v>-</v>
          </cell>
          <cell r="L80" t="str">
            <v>-</v>
          </cell>
          <cell r="M80" t="str">
            <v xml:space="preserve">        -</v>
          </cell>
          <cell r="N80" t="str">
            <v>-</v>
          </cell>
          <cell r="O80" t="str">
            <v>-</v>
          </cell>
        </row>
        <row r="81">
          <cell r="B81" t="str">
            <v>78-11-5</v>
          </cell>
          <cell r="C81">
            <v>547.1789883268483</v>
          </cell>
          <cell r="D81">
            <v>8.9999999999999993E-3</v>
          </cell>
          <cell r="E81">
            <v>675</v>
          </cell>
          <cell r="F81">
            <v>0.1</v>
          </cell>
          <cell r="G81">
            <v>1</v>
          </cell>
          <cell r="H81">
            <v>8.9999999999999993E-3</v>
          </cell>
          <cell r="I81">
            <v>2889.5547945205471</v>
          </cell>
          <cell r="J81" t="str">
            <v>-</v>
          </cell>
          <cell r="K81" t="str">
            <v>-</v>
          </cell>
          <cell r="L81" t="str">
            <v>-</v>
          </cell>
          <cell r="M81" t="str">
            <v xml:space="preserve">        -</v>
          </cell>
          <cell r="N81" t="str">
            <v>-</v>
          </cell>
          <cell r="O81" t="str">
            <v>-</v>
          </cell>
        </row>
        <row r="82">
          <cell r="B82" t="str">
            <v>14797-73-0</v>
          </cell>
          <cell r="C82">
            <v>51.301594746716695</v>
          </cell>
          <cell r="D82">
            <v>6.9999999999999999E-4</v>
          </cell>
          <cell r="E82">
            <v>52.500000000000007</v>
          </cell>
          <cell r="F82">
            <v>0.01</v>
          </cell>
          <cell r="G82">
            <v>1</v>
          </cell>
          <cell r="H82">
            <v>6.9999999999999999E-4</v>
          </cell>
          <cell r="I82">
            <v>2247.4315068493147</v>
          </cell>
          <cell r="J82" t="str">
            <v>-</v>
          </cell>
          <cell r="K82" t="str">
            <v>-</v>
          </cell>
          <cell r="L82" t="str">
            <v>-</v>
          </cell>
          <cell r="M82" t="str">
            <v xml:space="preserve">        -</v>
          </cell>
          <cell r="N82" t="str">
            <v>-</v>
          </cell>
          <cell r="O82" t="str">
            <v>-</v>
          </cell>
        </row>
        <row r="83">
          <cell r="B83" t="str">
            <v>375-85-9</v>
          </cell>
          <cell r="C83">
            <v>0.18239299610894943</v>
          </cell>
          <cell r="D83">
            <v>3.0000000000000001E-6</v>
          </cell>
          <cell r="E83">
            <v>0.22500000000000003</v>
          </cell>
          <cell r="F83">
            <v>0.1</v>
          </cell>
          <cell r="G83">
            <v>1</v>
          </cell>
          <cell r="H83">
            <v>3.0000000000000001E-6</v>
          </cell>
          <cell r="I83">
            <v>0.96318493150684914</v>
          </cell>
          <cell r="J83" t="str">
            <v>-</v>
          </cell>
          <cell r="K83" t="str">
            <v>-</v>
          </cell>
          <cell r="L83" t="str">
            <v>-</v>
          </cell>
          <cell r="M83" t="str">
            <v>-</v>
          </cell>
          <cell r="N83" t="str">
            <v>-</v>
          </cell>
          <cell r="O83" t="str">
            <v>-</v>
          </cell>
        </row>
        <row r="84">
          <cell r="B84" t="str">
            <v>355-46-4</v>
          </cell>
          <cell r="C84">
            <v>1.2159533073929965</v>
          </cell>
          <cell r="D84">
            <v>2.0000000000000002E-5</v>
          </cell>
          <cell r="E84">
            <v>1.5000000000000002</v>
          </cell>
          <cell r="F84">
            <v>0.1</v>
          </cell>
          <cell r="G84">
            <v>1</v>
          </cell>
          <cell r="H84">
            <v>2.0000000000000002E-5</v>
          </cell>
          <cell r="I84">
            <v>6.4212328767123283</v>
          </cell>
          <cell r="J84" t="str">
            <v>-</v>
          </cell>
          <cell r="K84" t="str">
            <v>-</v>
          </cell>
          <cell r="L84" t="str">
            <v>-</v>
          </cell>
          <cell r="M84" t="str">
            <v>-</v>
          </cell>
          <cell r="N84" t="str">
            <v>-</v>
          </cell>
          <cell r="O84" t="str">
            <v>-</v>
          </cell>
        </row>
        <row r="85">
          <cell r="B85" t="str">
            <v>375-95-1</v>
          </cell>
          <cell r="C85">
            <v>0.18239299610894943</v>
          </cell>
          <cell r="D85">
            <v>3.0000000000000001E-6</v>
          </cell>
          <cell r="E85">
            <v>0.22500000000000003</v>
          </cell>
          <cell r="F85">
            <v>0.1</v>
          </cell>
          <cell r="G85">
            <v>1</v>
          </cell>
          <cell r="H85">
            <v>3.0000000000000001E-6</v>
          </cell>
          <cell r="I85">
            <v>0.96318493150684914</v>
          </cell>
          <cell r="J85" t="str">
            <v>-</v>
          </cell>
          <cell r="K85" t="str">
            <v>-</v>
          </cell>
          <cell r="L85" t="str">
            <v>-</v>
          </cell>
          <cell r="M85" t="str">
            <v>-</v>
          </cell>
          <cell r="N85" t="str">
            <v>-</v>
          </cell>
          <cell r="O85" t="str">
            <v>-</v>
          </cell>
        </row>
        <row r="86">
          <cell r="B86" t="str">
            <v>1763-23-1</v>
          </cell>
          <cell r="C86">
            <v>0.12159533073929961</v>
          </cell>
          <cell r="D86">
            <v>1.9999999999999999E-6</v>
          </cell>
          <cell r="E86">
            <v>0.15</v>
          </cell>
          <cell r="F86">
            <v>0.1</v>
          </cell>
          <cell r="G86">
            <v>1</v>
          </cell>
          <cell r="H86">
            <v>1.9999999999999999E-6</v>
          </cell>
          <cell r="I86">
            <v>0.64212328767123272</v>
          </cell>
          <cell r="J86" t="str">
            <v>-</v>
          </cell>
          <cell r="K86" t="str">
            <v>-</v>
          </cell>
          <cell r="L86" t="str">
            <v>-</v>
          </cell>
          <cell r="M86" t="str">
            <v xml:space="preserve">        -</v>
          </cell>
          <cell r="N86" t="str">
            <v>-</v>
          </cell>
          <cell r="O86" t="str">
            <v>-</v>
          </cell>
        </row>
        <row r="87">
          <cell r="B87" t="str">
            <v>1336-36-3</v>
          </cell>
          <cell r="C87">
            <v>1.4129189775741502</v>
          </cell>
          <cell r="D87">
            <v>2.5000000000000001E-5</v>
          </cell>
          <cell r="E87">
            <v>1.8750000000000002</v>
          </cell>
          <cell r="F87">
            <v>0.14000000000000001</v>
          </cell>
          <cell r="G87">
            <v>1</v>
          </cell>
          <cell r="H87">
            <v>2.5000000000000001E-5</v>
          </cell>
          <cell r="I87">
            <v>5.7332436399217217</v>
          </cell>
          <cell r="J87" t="str">
            <v>-</v>
          </cell>
          <cell r="K87">
            <v>546000</v>
          </cell>
          <cell r="L87" t="str">
            <v>-</v>
          </cell>
          <cell r="M87" t="str">
            <v xml:space="preserve">        -</v>
          </cell>
          <cell r="N87" t="str">
            <v>-</v>
          </cell>
          <cell r="O87" t="str">
            <v>-</v>
          </cell>
        </row>
        <row r="88">
          <cell r="B88" t="str">
            <v>114-26-1</v>
          </cell>
          <cell r="C88">
            <v>243.19066147859925</v>
          </cell>
          <cell r="D88">
            <v>4.0000000000000001E-3</v>
          </cell>
          <cell r="E88">
            <v>300.00000000000006</v>
          </cell>
          <cell r="F88">
            <v>0.1</v>
          </cell>
          <cell r="G88">
            <v>1</v>
          </cell>
          <cell r="H88">
            <v>4.0000000000000001E-3</v>
          </cell>
          <cell r="I88">
            <v>1284.2465753424656</v>
          </cell>
          <cell r="J88" t="str">
            <v>-</v>
          </cell>
          <cell r="K88" t="str">
            <v>-</v>
          </cell>
          <cell r="L88" t="str">
            <v>-</v>
          </cell>
          <cell r="M88" t="str">
            <v xml:space="preserve">        -</v>
          </cell>
          <cell r="N88" t="str">
            <v>-</v>
          </cell>
          <cell r="O88" t="str">
            <v>-</v>
          </cell>
        </row>
        <row r="89">
          <cell r="B89" t="str">
            <v>103-65-1</v>
          </cell>
          <cell r="C89">
            <v>253.15640298892041</v>
          </cell>
          <cell r="D89">
            <v>0.1</v>
          </cell>
          <cell r="E89">
            <v>7500.0000000000009</v>
          </cell>
          <cell r="F89" t="str">
            <v>-</v>
          </cell>
          <cell r="G89">
            <v>1</v>
          </cell>
          <cell r="H89" t="str">
            <v>-</v>
          </cell>
          <cell r="I89" t="str">
            <v>-</v>
          </cell>
          <cell r="J89">
            <v>0.26</v>
          </cell>
          <cell r="K89">
            <v>9750</v>
          </cell>
          <cell r="L89">
            <v>3452.7129207532739</v>
          </cell>
          <cell r="M89">
            <v>262</v>
          </cell>
          <cell r="N89">
            <v>262</v>
          </cell>
          <cell r="O89" t="str">
            <v>Csat</v>
          </cell>
        </row>
        <row r="90">
          <cell r="B90" t="str">
            <v>7782-49-2</v>
          </cell>
          <cell r="C90">
            <v>366.38511846140864</v>
          </cell>
          <cell r="D90">
            <v>5.0000000000000001E-3</v>
          </cell>
          <cell r="E90">
            <v>375.00000000000006</v>
          </cell>
          <cell r="F90">
            <v>0.01</v>
          </cell>
          <cell r="G90">
            <v>1</v>
          </cell>
          <cell r="H90">
            <v>5.0000000000000001E-3</v>
          </cell>
          <cell r="I90">
            <v>16053.082191780819</v>
          </cell>
          <cell r="J90">
            <v>1.8E-3</v>
          </cell>
          <cell r="K90" t="str">
            <v>-</v>
          </cell>
          <cell r="L90">
            <v>2448000</v>
          </cell>
          <cell r="M90" t="str">
            <v xml:space="preserve">        -</v>
          </cell>
          <cell r="N90">
            <v>2448000</v>
          </cell>
          <cell r="O90" t="str">
            <v>-</v>
          </cell>
        </row>
        <row r="91">
          <cell r="B91" t="str">
            <v>7440-22-4</v>
          </cell>
          <cell r="C91">
            <v>236.74242424242428</v>
          </cell>
          <cell r="D91">
            <v>5.0000000000000001E-3</v>
          </cell>
          <cell r="E91">
            <v>375.00000000000006</v>
          </cell>
          <cell r="F91">
            <v>0.01</v>
          </cell>
          <cell r="G91">
            <v>0.04</v>
          </cell>
          <cell r="H91">
            <v>2.0000000000000001E-4</v>
          </cell>
          <cell r="I91">
            <v>642.12328767123279</v>
          </cell>
          <cell r="J91" t="str">
            <v>-</v>
          </cell>
          <cell r="K91" t="str">
            <v>-</v>
          </cell>
          <cell r="L91" t="str">
            <v>-</v>
          </cell>
          <cell r="M91" t="str">
            <v xml:space="preserve">        -</v>
          </cell>
          <cell r="N91" t="str">
            <v>-</v>
          </cell>
          <cell r="O91" t="str">
            <v>-</v>
          </cell>
          <cell r="P91"/>
        </row>
        <row r="92">
          <cell r="B92" t="str">
            <v>1746-01-6</v>
          </cell>
          <cell r="C92">
            <v>4.90391887038764E-5</v>
          </cell>
          <cell r="D92">
            <v>6.9999999999999996E-10</v>
          </cell>
          <cell r="E92">
            <v>5.2500000000000002E-5</v>
          </cell>
          <cell r="F92">
            <v>0.03</v>
          </cell>
          <cell r="G92">
            <v>1</v>
          </cell>
          <cell r="H92">
            <v>6.9999999999999996E-10</v>
          </cell>
          <cell r="I92">
            <v>7.4914383561643831E-4</v>
          </cell>
          <cell r="J92">
            <v>4.0000000000000001E-8</v>
          </cell>
          <cell r="K92">
            <v>1960000</v>
          </cell>
          <cell r="L92">
            <v>0.10662922141971451</v>
          </cell>
          <cell r="M92" t="str">
            <v xml:space="preserve">        -</v>
          </cell>
          <cell r="N92">
            <v>0.10662922141971451</v>
          </cell>
          <cell r="O92" t="str">
            <v>-</v>
          </cell>
          <cell r="P92"/>
        </row>
        <row r="93">
          <cell r="B93" t="str">
            <v>630-20-6</v>
          </cell>
          <cell r="C93">
            <v>2102.646531100479</v>
          </cell>
          <cell r="D93">
            <v>0.03</v>
          </cell>
          <cell r="E93">
            <v>2250.0000000000005</v>
          </cell>
          <cell r="F93">
            <v>0.03</v>
          </cell>
          <cell r="G93">
            <v>1</v>
          </cell>
          <cell r="H93">
            <v>0.03</v>
          </cell>
          <cell r="I93">
            <v>32106.164383561645</v>
          </cell>
          <cell r="J93" t="str">
            <v>-</v>
          </cell>
          <cell r="K93">
            <v>7930</v>
          </cell>
          <cell r="L93" t="str">
            <v>-</v>
          </cell>
          <cell r="M93">
            <v>670</v>
          </cell>
          <cell r="N93" t="str">
            <v>-</v>
          </cell>
          <cell r="O93" t="str">
            <v>-</v>
          </cell>
          <cell r="P93"/>
        </row>
        <row r="94">
          <cell r="B94" t="str">
            <v>127-18-4</v>
          </cell>
          <cell r="C94">
            <v>113.25581818276291</v>
          </cell>
          <cell r="D94">
            <v>6.0000000000000001E-3</v>
          </cell>
          <cell r="E94">
            <v>450.00000000000006</v>
          </cell>
          <cell r="F94">
            <v>0.03</v>
          </cell>
          <cell r="G94">
            <v>1</v>
          </cell>
          <cell r="H94">
            <v>6.0000000000000001E-3</v>
          </cell>
          <cell r="I94">
            <v>6421.232876712329</v>
          </cell>
          <cell r="J94">
            <v>0.04</v>
          </cell>
          <cell r="K94">
            <v>3020</v>
          </cell>
          <cell r="L94">
            <v>164.53245948452309</v>
          </cell>
          <cell r="M94">
            <v>155</v>
          </cell>
          <cell r="N94">
            <v>155</v>
          </cell>
          <cell r="O94" t="str">
            <v>Csat</v>
          </cell>
          <cell r="P94"/>
        </row>
        <row r="95">
          <cell r="B95" t="str">
            <v>7440-28-0</v>
          </cell>
          <cell r="C95">
            <v>0.73287992495309584</v>
          </cell>
          <cell r="D95">
            <v>1.0000000000000001E-5</v>
          </cell>
          <cell r="E95">
            <v>0.75000000000000011</v>
          </cell>
          <cell r="F95">
            <v>0.01</v>
          </cell>
          <cell r="G95">
            <v>1</v>
          </cell>
          <cell r="H95">
            <v>1.0000000000000001E-5</v>
          </cell>
          <cell r="I95">
            <v>32.106164383561641</v>
          </cell>
          <cell r="J95" t="str">
            <v>-</v>
          </cell>
          <cell r="K95" t="str">
            <v>-</v>
          </cell>
          <cell r="L95" t="str">
            <v>-</v>
          </cell>
          <cell r="M95" t="str">
            <v xml:space="preserve">        -</v>
          </cell>
          <cell r="N95" t="str">
            <v>-</v>
          </cell>
          <cell r="O95" t="str">
            <v>-</v>
          </cell>
          <cell r="P95"/>
        </row>
        <row r="96">
          <cell r="B96" t="str">
            <v>108-88-3</v>
          </cell>
          <cell r="C96">
            <v>705.4653616682258</v>
          </cell>
          <cell r="D96">
            <v>0.08</v>
          </cell>
          <cell r="E96">
            <v>6000.0000000000009</v>
          </cell>
          <cell r="F96">
            <v>0.03</v>
          </cell>
          <cell r="G96">
            <v>1</v>
          </cell>
          <cell r="H96">
            <v>0.08</v>
          </cell>
          <cell r="I96">
            <v>85616.438356164377</v>
          </cell>
          <cell r="J96">
            <v>5</v>
          </cell>
          <cell r="K96">
            <v>5610</v>
          </cell>
          <cell r="L96">
            <v>38204.69122068549</v>
          </cell>
          <cell r="M96">
            <v>807</v>
          </cell>
          <cell r="N96">
            <v>807</v>
          </cell>
          <cell r="O96" t="str">
            <v>Csat</v>
          </cell>
          <cell r="P96"/>
        </row>
        <row r="97">
          <cell r="B97" t="str">
            <v>79-01-6</v>
          </cell>
          <cell r="C97">
            <v>6.2087578446283276</v>
          </cell>
          <cell r="D97">
            <v>5.0000000000000001E-4</v>
          </cell>
          <cell r="E97">
            <v>37.500000000000007</v>
          </cell>
          <cell r="F97">
            <v>0.03</v>
          </cell>
          <cell r="G97">
            <v>1</v>
          </cell>
          <cell r="H97">
            <v>5.0000000000000001E-4</v>
          </cell>
          <cell r="I97">
            <v>535.10273972602738</v>
          </cell>
          <cell r="J97">
            <v>2E-3</v>
          </cell>
          <cell r="K97">
            <v>2770</v>
          </cell>
          <cell r="L97">
            <v>7.5456125256694531</v>
          </cell>
          <cell r="M97">
            <v>656</v>
          </cell>
          <cell r="N97">
            <v>7.5456125256694531</v>
          </cell>
          <cell r="O97" t="str">
            <v>-</v>
          </cell>
          <cell r="P97"/>
        </row>
        <row r="98">
          <cell r="B98" t="str">
            <v>96-18-4</v>
          </cell>
          <cell r="C98">
            <v>8.8355650083945605</v>
          </cell>
          <cell r="D98">
            <v>0.01</v>
          </cell>
          <cell r="E98">
            <v>750.00000000000011</v>
          </cell>
          <cell r="F98">
            <v>0.03</v>
          </cell>
          <cell r="G98">
            <v>1</v>
          </cell>
          <cell r="H98">
            <v>0.01</v>
          </cell>
          <cell r="I98">
            <v>10702.054794520547</v>
          </cell>
          <cell r="J98">
            <v>2.9999999999999997E-4</v>
          </cell>
          <cell r="K98">
            <v>21900</v>
          </cell>
          <cell r="L98">
            <v>8.9483712958050603</v>
          </cell>
          <cell r="M98">
            <v>1390</v>
          </cell>
          <cell r="N98">
            <v>8.9483712958050603</v>
          </cell>
          <cell r="O98" t="str">
            <v>-</v>
          </cell>
          <cell r="P98"/>
        </row>
        <row r="99">
          <cell r="B99" t="str">
            <v>526-73-8</v>
          </cell>
          <cell r="C99">
            <v>205.62594856451324</v>
          </cell>
          <cell r="D99">
            <v>0.01</v>
          </cell>
          <cell r="E99">
            <v>750.00000000000011</v>
          </cell>
          <cell r="F99">
            <v>0.03</v>
          </cell>
          <cell r="G99">
            <v>1</v>
          </cell>
          <cell r="H99">
            <v>0.01</v>
          </cell>
          <cell r="I99">
            <v>10702.054794520547</v>
          </cell>
          <cell r="J99">
            <v>0.06</v>
          </cell>
          <cell r="K99">
            <v>14500</v>
          </cell>
          <cell r="L99">
            <v>1184.9505916148194</v>
          </cell>
          <cell r="M99">
            <v>291</v>
          </cell>
          <cell r="N99">
            <v>291</v>
          </cell>
          <cell r="O99" t="str">
            <v>Csat</v>
          </cell>
          <cell r="P99"/>
        </row>
        <row r="100">
          <cell r="B100" t="str">
            <v>95-63-6</v>
          </cell>
          <cell r="C100">
            <v>165.69820857379852</v>
          </cell>
          <cell r="D100">
            <v>0.01</v>
          </cell>
          <cell r="E100">
            <v>750.00000000000011</v>
          </cell>
          <cell r="F100">
            <v>0.03</v>
          </cell>
          <cell r="G100">
            <v>1</v>
          </cell>
          <cell r="H100">
            <v>0.01</v>
          </cell>
          <cell r="I100">
            <v>10702.054794520547</v>
          </cell>
          <cell r="J100">
            <v>0.06</v>
          </cell>
          <cell r="K100">
            <v>11200</v>
          </cell>
          <cell r="L100">
            <v>915.27440197211604</v>
          </cell>
          <cell r="M100">
            <v>217</v>
          </cell>
          <cell r="N100">
            <v>217</v>
          </cell>
          <cell r="O100" t="str">
            <v>Csat</v>
          </cell>
          <cell r="P100"/>
        </row>
        <row r="101">
          <cell r="B101" t="str">
            <v>108-67-8</v>
          </cell>
          <cell r="C101">
            <v>143.85104648536765</v>
          </cell>
          <cell r="D101">
            <v>0.01</v>
          </cell>
          <cell r="E101">
            <v>750.00000000000011</v>
          </cell>
          <cell r="F101">
            <v>0.03</v>
          </cell>
          <cell r="G101">
            <v>1</v>
          </cell>
          <cell r="H101">
            <v>0.01</v>
          </cell>
          <cell r="I101">
            <v>10702.054794520547</v>
          </cell>
          <cell r="J101">
            <v>0.06</v>
          </cell>
          <cell r="K101">
            <v>9330</v>
          </cell>
          <cell r="L101">
            <v>762.45731358444436</v>
          </cell>
          <cell r="M101">
            <v>181</v>
          </cell>
          <cell r="N101">
            <v>181</v>
          </cell>
          <cell r="O101" t="str">
            <v>Csat</v>
          </cell>
          <cell r="P101"/>
        </row>
        <row r="102">
          <cell r="B102" t="str">
            <v>118-96-7</v>
          </cell>
          <cell r="C102">
            <v>34.891770380515695</v>
          </cell>
          <cell r="D102">
            <v>5.0000000000000001E-4</v>
          </cell>
          <cell r="E102">
            <v>37.500000000000007</v>
          </cell>
          <cell r="F102">
            <v>3.2000000000000001E-2</v>
          </cell>
          <cell r="G102">
            <v>1</v>
          </cell>
          <cell r="H102">
            <v>5.0000000000000001E-4</v>
          </cell>
          <cell r="I102">
            <v>501.65881849315065</v>
          </cell>
          <cell r="J102" t="str">
            <v>-</v>
          </cell>
          <cell r="K102" t="str">
            <v>-</v>
          </cell>
          <cell r="L102" t="str">
            <v>-</v>
          </cell>
          <cell r="M102" t="str">
            <v xml:space="preserve">        -</v>
          </cell>
          <cell r="N102" t="str">
            <v>-</v>
          </cell>
          <cell r="O102" t="str">
            <v>-</v>
          </cell>
          <cell r="P102"/>
        </row>
        <row r="103">
          <cell r="B103" t="str">
            <v>7440-61-1</v>
          </cell>
          <cell r="C103">
            <v>43.972795497185736</v>
          </cell>
          <cell r="D103">
            <v>5.9999999999999995E-4</v>
          </cell>
          <cell r="E103">
            <v>45</v>
          </cell>
          <cell r="F103">
            <v>0.01</v>
          </cell>
          <cell r="G103">
            <v>1</v>
          </cell>
          <cell r="H103">
            <v>5.9999999999999995E-4</v>
          </cell>
          <cell r="I103">
            <v>1926.369863013698</v>
          </cell>
          <cell r="J103" t="str">
            <v>-</v>
          </cell>
          <cell r="K103" t="str">
            <v>-</v>
          </cell>
          <cell r="L103" t="str">
            <v>-</v>
          </cell>
          <cell r="M103" t="str">
            <v xml:space="preserve">        -</v>
          </cell>
          <cell r="N103" t="str">
            <v>-</v>
          </cell>
          <cell r="O103" t="str">
            <v>-</v>
          </cell>
          <cell r="P103"/>
        </row>
        <row r="104">
          <cell r="B104" t="str">
            <v>7440-62-2</v>
          </cell>
          <cell r="C104">
            <v>2.7653408527644432</v>
          </cell>
          <cell r="D104">
            <v>6.9999999999999994E-5</v>
          </cell>
          <cell r="E104">
            <v>5.25</v>
          </cell>
          <cell r="F104">
            <v>0.01</v>
          </cell>
          <cell r="G104">
            <v>2.5999999999999999E-2</v>
          </cell>
          <cell r="H104">
            <v>1.8199999999999997E-6</v>
          </cell>
          <cell r="I104">
            <v>5.8433219178082174</v>
          </cell>
          <cell r="J104">
            <v>1E-4</v>
          </cell>
          <cell r="K104" t="str">
            <v>-</v>
          </cell>
          <cell r="L104">
            <v>136000</v>
          </cell>
          <cell r="M104" t="str">
            <v xml:space="preserve">        -</v>
          </cell>
          <cell r="N104">
            <v>136000</v>
          </cell>
          <cell r="O104" t="str">
            <v>-</v>
          </cell>
          <cell r="P104"/>
        </row>
        <row r="105">
          <cell r="B105" t="str">
            <v>75-01-4</v>
          </cell>
          <cell r="C105">
            <v>1.0813069903592829</v>
          </cell>
          <cell r="D105">
            <v>3.0000000000000001E-3</v>
          </cell>
          <cell r="E105">
            <v>225.00000000000003</v>
          </cell>
          <cell r="F105">
            <v>0.03</v>
          </cell>
          <cell r="G105">
            <v>1</v>
          </cell>
          <cell r="H105">
            <v>3.0000000000000001E-3</v>
          </cell>
          <cell r="I105">
            <v>3210.6164383561645</v>
          </cell>
          <cell r="J105">
            <v>7.6000000000000004E-4</v>
          </cell>
          <cell r="K105">
            <v>1050</v>
          </cell>
          <cell r="L105">
            <v>1.0868964640391372</v>
          </cell>
          <cell r="M105">
            <v>3520</v>
          </cell>
          <cell r="N105">
            <v>1.0868964640391372</v>
          </cell>
          <cell r="O105" t="str">
            <v>-</v>
          </cell>
          <cell r="P105"/>
        </row>
        <row r="106">
          <cell r="B106" t="str">
            <v>1330-20-7</v>
          </cell>
          <cell r="C106">
            <v>252.37298428420854</v>
          </cell>
          <cell r="D106">
            <v>0.2</v>
          </cell>
          <cell r="E106">
            <v>15000.000000000002</v>
          </cell>
          <cell r="F106">
            <v>0.03</v>
          </cell>
          <cell r="G106">
            <v>1</v>
          </cell>
          <cell r="H106">
            <v>0.2</v>
          </cell>
          <cell r="I106">
            <v>214041.09589041097</v>
          </cell>
          <cell r="J106">
            <v>0.1</v>
          </cell>
          <cell r="K106">
            <v>7750</v>
          </cell>
          <cell r="L106">
            <v>1055.5646740191671</v>
          </cell>
          <cell r="M106">
            <v>257</v>
          </cell>
          <cell r="N106">
            <v>257</v>
          </cell>
          <cell r="O106" t="str">
            <v>Csat</v>
          </cell>
          <cell r="P106"/>
        </row>
        <row r="107">
          <cell r="B107" t="str">
            <v>7440-66-6</v>
          </cell>
          <cell r="C107">
            <v>21986.397748592874</v>
          </cell>
          <cell r="D107">
            <v>0.3</v>
          </cell>
          <cell r="E107">
            <v>22500.000000000004</v>
          </cell>
          <cell r="F107">
            <v>0.01</v>
          </cell>
          <cell r="G107">
            <v>1</v>
          </cell>
          <cell r="H107">
            <v>0.3</v>
          </cell>
          <cell r="I107">
            <v>963184.93150684913</v>
          </cell>
          <cell r="J107" t="str">
            <v>-</v>
          </cell>
          <cell r="K107" t="str">
            <v>-</v>
          </cell>
          <cell r="L107" t="str">
            <v>-</v>
          </cell>
          <cell r="M107" t="str">
            <v xml:space="preserve">        -</v>
          </cell>
          <cell r="N107" t="str">
            <v>-</v>
          </cell>
          <cell r="O107" t="str">
            <v>-</v>
          </cell>
          <cell r="P107"/>
        </row>
      </sheetData>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34" displayName="Table134" ref="A18:G101" totalsRowShown="0" headerRowDxfId="15" dataDxfId="13" headerRowBorderDxfId="14" tableBorderDxfId="12">
  <autoFilter ref="A18:G101" xr:uid="{00000000-0009-0000-0100-000003000000}"/>
  <sortState xmlns:xlrd2="http://schemas.microsoft.com/office/spreadsheetml/2017/richdata2" ref="A19:G101">
    <sortCondition sortBy="cellColor" ref="A18:A101" dxfId="11"/>
  </sortState>
  <tableColumns count="7">
    <tableColumn id="1" xr3:uid="{00000000-0010-0000-0000-000001000000}" name="Analyte" dataDxfId="10"/>
    <tableColumn id="2" xr3:uid="{00000000-0010-0000-0000-000002000000}" name="CASRN" dataDxfId="9"/>
    <tableColumn id="3" xr3:uid="{00000000-0010-0000-0000-000003000000}" name="aRB-RSVca (mg/kg)" dataDxfId="8"/>
    <tableColumn id="4" xr3:uid="{00000000-0010-0000-0000-000004000000}" name="bRB-RSVn_x000a_ (mg/kg)" dataDxfId="7"/>
    <tableColumn id="5" xr3:uid="{00000000-0010-0000-0000-000005000000}" name="Sample Concentration (mg/kg)" dataDxfId="6"/>
    <tableColumn id="6" xr3:uid="{00000000-0010-0000-0000-000006000000}" name="Calculated_x000a_ Sample_x000a_ILCR (unitless)" dataDxfId="5">
      <calculatedColumnFormula>IF(ISTEXT(#REF!),"No cancer RB-RSC",IF(E19="","Analyte conc. &lt; RL",(0.000001*$E19)/#REF!))</calculatedColumnFormula>
    </tableColumn>
    <tableColumn id="7" xr3:uid="{00000000-0010-0000-0000-000007000000}" name="Calculated_x000a_ Sample_x000a_HQ (unitless)" dataDxfId="4">
      <calculatedColumnFormula>IF(ISTEXT(#REF!),"No noncancer RB-RSV",IF(E19="","Analyte conc. &lt; RL",(1*$E19)/#REF!))</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15887-DF7A-49DD-8DF7-1F5EB46771C8}">
  <dimension ref="A1:A7"/>
  <sheetViews>
    <sheetView zoomScaleNormal="100" workbookViewId="0">
      <selection activeCell="L6" sqref="L6"/>
    </sheetView>
  </sheetViews>
  <sheetFormatPr defaultRowHeight="14.4" x14ac:dyDescent="0.3"/>
  <cols>
    <col min="1" max="1" width="141" customWidth="1"/>
  </cols>
  <sheetData>
    <row r="1" spans="1:1" x14ac:dyDescent="0.3">
      <c r="A1" s="79" t="s">
        <v>236</v>
      </c>
    </row>
    <row r="2" spans="1:1" x14ac:dyDescent="0.3">
      <c r="A2" s="79"/>
    </row>
    <row r="3" spans="1:1" ht="72" x14ac:dyDescent="0.3">
      <c r="A3" s="84" t="s">
        <v>237</v>
      </c>
    </row>
    <row r="4" spans="1:1" x14ac:dyDescent="0.3">
      <c r="A4" s="80"/>
    </row>
    <row r="5" spans="1:1" x14ac:dyDescent="0.3">
      <c r="A5" s="81" t="s">
        <v>238</v>
      </c>
    </row>
    <row r="6" spans="1:1" ht="201.6" x14ac:dyDescent="0.3">
      <c r="A6" s="82" t="s">
        <v>239</v>
      </c>
    </row>
    <row r="7" spans="1:1" ht="43.2" x14ac:dyDescent="0.3">
      <c r="A7" s="83"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L209"/>
  <sheetViews>
    <sheetView tabSelected="1" zoomScaleNormal="100" workbookViewId="0">
      <selection activeCell="A8" sqref="A8"/>
    </sheetView>
  </sheetViews>
  <sheetFormatPr defaultColWidth="9.109375" defaultRowHeight="13.8" x14ac:dyDescent="0.25"/>
  <cols>
    <col min="1" max="1" width="47" style="20" customWidth="1"/>
    <col min="2" max="2" width="16.6640625" style="19" customWidth="1"/>
    <col min="3" max="3" width="14.5546875" style="20" customWidth="1"/>
    <col min="4" max="4" width="16.6640625" style="20" customWidth="1"/>
    <col min="5" max="5" width="18.5546875" style="20" customWidth="1"/>
    <col min="6" max="6" width="25.6640625" style="20" bestFit="1" customWidth="1"/>
    <col min="7" max="7" width="24.88671875" style="20" bestFit="1" customWidth="1"/>
    <col min="8" max="8" width="9.109375" style="20"/>
    <col min="9" max="9" width="9.6640625" style="19" customWidth="1"/>
    <col min="10" max="10" width="17.5546875" style="19" customWidth="1"/>
    <col min="11" max="11" width="17.5546875" style="20" customWidth="1"/>
    <col min="12" max="16384" width="9.109375" style="20"/>
  </cols>
  <sheetData>
    <row r="1" spans="1:12" ht="15" customHeight="1" x14ac:dyDescent="0.3">
      <c r="A1" s="99" t="s">
        <v>116</v>
      </c>
      <c r="B1" s="100"/>
      <c r="C1" s="100"/>
      <c r="D1" s="101"/>
      <c r="E1" s="22"/>
      <c r="F1" s="22"/>
      <c r="G1" s="22"/>
      <c r="I1" s="20"/>
      <c r="J1" s="20"/>
    </row>
    <row r="2" spans="1:12" ht="15" customHeight="1" x14ac:dyDescent="0.3">
      <c r="A2" s="34"/>
      <c r="B2" s="34"/>
      <c r="C2" s="34"/>
      <c r="D2" s="34"/>
      <c r="E2" s="22"/>
      <c r="F2" s="22"/>
      <c r="G2" s="22"/>
      <c r="I2" s="20"/>
      <c r="J2" s="20"/>
    </row>
    <row r="3" spans="1:12" ht="15" customHeight="1" x14ac:dyDescent="0.3">
      <c r="A3" s="23"/>
      <c r="B3" s="24"/>
      <c r="C3" s="24"/>
      <c r="D3" s="24"/>
      <c r="E3" s="24"/>
      <c r="F3" s="24"/>
      <c r="G3" s="24"/>
      <c r="I3" s="20"/>
      <c r="J3" s="20"/>
    </row>
    <row r="4" spans="1:12" ht="15" customHeight="1" x14ac:dyDescent="0.3">
      <c r="A4" s="25" t="s">
        <v>182</v>
      </c>
      <c r="B4" s="102" t="s">
        <v>178</v>
      </c>
      <c r="C4" s="102"/>
      <c r="D4" s="104"/>
      <c r="E4" s="104"/>
      <c r="F4" s="104"/>
      <c r="G4" s="104"/>
      <c r="I4" s="20"/>
      <c r="J4" s="20"/>
    </row>
    <row r="5" spans="1:12" ht="15" customHeight="1" x14ac:dyDescent="0.3">
      <c r="A5" s="23"/>
      <c r="B5" s="102" t="s">
        <v>179</v>
      </c>
      <c r="C5" s="102"/>
      <c r="D5" s="105"/>
      <c r="E5" s="105"/>
      <c r="F5" s="105"/>
      <c r="G5" s="105"/>
      <c r="I5" s="20"/>
      <c r="J5" s="20"/>
    </row>
    <row r="6" spans="1:12" ht="15" customHeight="1" x14ac:dyDescent="0.3">
      <c r="A6" s="23"/>
      <c r="B6" s="102" t="s">
        <v>180</v>
      </c>
      <c r="C6" s="102"/>
      <c r="D6" s="105"/>
      <c r="E6" s="105"/>
      <c r="F6" s="105"/>
      <c r="G6" s="105"/>
      <c r="I6" s="20"/>
      <c r="J6" s="20"/>
    </row>
    <row r="7" spans="1:12" ht="15" customHeight="1" x14ac:dyDescent="0.3">
      <c r="A7" s="23"/>
      <c r="B7" s="102" t="s">
        <v>181</v>
      </c>
      <c r="C7" s="102"/>
      <c r="D7" s="105"/>
      <c r="E7" s="105"/>
      <c r="F7" s="105"/>
      <c r="G7" s="105"/>
      <c r="I7" s="20"/>
      <c r="J7" s="20"/>
    </row>
    <row r="8" spans="1:12" ht="15" customHeight="1" x14ac:dyDescent="0.3">
      <c r="A8" s="26"/>
      <c r="B8" s="103" t="s">
        <v>183</v>
      </c>
      <c r="C8" s="103"/>
      <c r="D8" s="106"/>
      <c r="E8" s="106"/>
      <c r="F8" s="106"/>
      <c r="G8" s="106"/>
      <c r="I8" s="20"/>
      <c r="J8" s="20"/>
    </row>
    <row r="9" spans="1:12" ht="15" customHeight="1" x14ac:dyDescent="0.3">
      <c r="A9" s="26"/>
      <c r="B9" s="33"/>
      <c r="C9" s="33"/>
      <c r="D9" s="19"/>
      <c r="E9" s="19"/>
      <c r="F9" s="19"/>
      <c r="G9" s="19"/>
      <c r="I9" s="20"/>
      <c r="J9" s="20"/>
    </row>
    <row r="10" spans="1:12" ht="15" customHeight="1" x14ac:dyDescent="0.3">
      <c r="A10" s="26"/>
      <c r="B10" s="33"/>
      <c r="C10" s="33"/>
      <c r="D10" s="19"/>
      <c r="E10" s="19"/>
      <c r="F10" s="19"/>
      <c r="G10" s="19"/>
    </row>
    <row r="11" spans="1:12" ht="15" customHeight="1" x14ac:dyDescent="0.25">
      <c r="A11" s="27"/>
      <c r="B11" s="28"/>
    </row>
    <row r="12" spans="1:12" ht="15" customHeight="1" x14ac:dyDescent="0.25">
      <c r="A12" s="27"/>
      <c r="B12" s="28"/>
    </row>
    <row r="13" spans="1:12" ht="15" customHeight="1" x14ac:dyDescent="0.25">
      <c r="A13" s="27"/>
      <c r="J13" s="87" t="s">
        <v>243</v>
      </c>
      <c r="K13" s="87"/>
    </row>
    <row r="14" spans="1:12" ht="15" customHeight="1" x14ac:dyDescent="0.25">
      <c r="A14" s="29"/>
      <c r="J14" s="85" t="s">
        <v>246</v>
      </c>
    </row>
    <row r="15" spans="1:12" ht="15" customHeight="1" x14ac:dyDescent="0.25">
      <c r="A15" s="29"/>
      <c r="I15" s="85"/>
    </row>
    <row r="16" spans="1:12" ht="15" customHeight="1" x14ac:dyDescent="0.25">
      <c r="A16" s="29"/>
      <c r="J16" s="75"/>
      <c r="K16" s="76"/>
      <c r="L16" s="76"/>
    </row>
    <row r="17" spans="1:11" ht="15" customHeight="1" x14ac:dyDescent="0.25">
      <c r="A17" s="29"/>
    </row>
    <row r="18" spans="1:11" s="31" customFormat="1" ht="55.5" customHeight="1" x14ac:dyDescent="0.35">
      <c r="A18" s="3" t="s">
        <v>112</v>
      </c>
      <c r="B18" s="4" t="s">
        <v>111</v>
      </c>
      <c r="C18" s="5" t="s">
        <v>173</v>
      </c>
      <c r="D18" s="5" t="s">
        <v>174</v>
      </c>
      <c r="E18" s="30" t="s">
        <v>163</v>
      </c>
      <c r="F18" s="12" t="s">
        <v>164</v>
      </c>
      <c r="G18" s="12" t="s">
        <v>165</v>
      </c>
      <c r="H18" s="22"/>
      <c r="I18" s="72"/>
      <c r="J18" s="88" t="s">
        <v>185</v>
      </c>
      <c r="K18" s="89" t="s">
        <v>242</v>
      </c>
    </row>
    <row r="19" spans="1:11" s="31" customFormat="1" ht="15" customHeight="1" x14ac:dyDescent="0.3">
      <c r="A19" s="6" t="s">
        <v>166</v>
      </c>
      <c r="B19" s="7" t="s">
        <v>213</v>
      </c>
      <c r="C19" s="37">
        <v>2.5780067620208005E-6</v>
      </c>
      <c r="D19" s="37">
        <v>4.90391887038764E-5</v>
      </c>
      <c r="E19" s="2"/>
      <c r="F19" s="8" t="str">
        <f>IF(ISTEXT(#REF!),"No cancer RB-RSV",IF(E19="","Analyte conc. &lt; RL",(0.000001*$E19)/#REF!))</f>
        <v>Analyte conc. &lt; RL</v>
      </c>
      <c r="G19" s="8" t="str">
        <f>IF(ISTEXT(#REF!),"No noncancer RB-RSV",IF(E19="","Analyte conc. &lt; RL",(1*$E19)/#REF!))</f>
        <v>Analyte conc. &lt; RL</v>
      </c>
      <c r="H19" s="22"/>
      <c r="I19" s="40"/>
      <c r="J19" s="90">
        <f>VLOOKUP(B19,'Attachment 3a_noCsat'!A:N,12,FALSE)</f>
        <v>4.90391887038764E-5</v>
      </c>
      <c r="K19" s="92" t="str">
        <f>VLOOKUP(Table134[[#This Row],[CASRN]],'Attachment 3a_noCsat'!A:O,15,FALSE)</f>
        <v>-</v>
      </c>
    </row>
    <row r="20" spans="1:11" s="31" customFormat="1" ht="15" customHeight="1" x14ac:dyDescent="0.3">
      <c r="A20" s="6" t="s">
        <v>167</v>
      </c>
      <c r="B20" s="35" t="s">
        <v>19</v>
      </c>
      <c r="C20" s="37">
        <v>7.2838670791035301E-2</v>
      </c>
      <c r="D20" s="37">
        <v>17.150016914624526</v>
      </c>
      <c r="E20" s="2"/>
      <c r="F20" s="8" t="str">
        <f>IF(ISTEXT(#REF!),"No cancer RB-RSV",IF(E20="","Analyte conc. &lt; RL",(0.000001*$E20)/#REF!))</f>
        <v>Analyte conc. &lt; RL</v>
      </c>
      <c r="G20" s="8" t="str">
        <f>IF(ISTEXT(#REF!),"No noncancer RB-RSV",IF(E20="","Analyte conc. &lt; RL",(1*$E20)/#REF!))</f>
        <v>Analyte conc. &lt; RL</v>
      </c>
      <c r="H20" s="22"/>
      <c r="I20" s="40"/>
      <c r="J20" s="91">
        <f>VLOOKUP(B20,'Attachment 3a_noCsat'!A:N,12,FALSE)</f>
        <v>17.150016914624526</v>
      </c>
      <c r="K20" s="92" t="str">
        <f>VLOOKUP(Table134[[#This Row],[CASRN]],'Attachment 3a_noCsat'!A:O,15,FALSE)</f>
        <v>-</v>
      </c>
    </row>
    <row r="21" spans="1:11" s="31" customFormat="1" ht="15" customHeight="1" x14ac:dyDescent="0.3">
      <c r="A21" s="6" t="s">
        <v>168</v>
      </c>
      <c r="B21" s="10" t="s">
        <v>19</v>
      </c>
      <c r="C21" s="37">
        <v>7.2838670791035301E-2</v>
      </c>
      <c r="D21" s="37">
        <v>17.150016914624526</v>
      </c>
      <c r="E21" s="2"/>
      <c r="F21" s="9" t="s">
        <v>172</v>
      </c>
      <c r="G21" s="8" t="str">
        <f>IF(ISTEXT(#REF!),"No noncancer RB-RSV",IF(E21="","Analyte conc. &lt; RL",(1*$E21)/#REF!))</f>
        <v>Analyte conc. &lt; RL</v>
      </c>
      <c r="H21" s="22"/>
      <c r="I21" s="40"/>
      <c r="J21" s="91">
        <f>VLOOKUP(B21,'Attachment 3a_noCsat'!A:N,12,FALSE)</f>
        <v>17.150016914624526</v>
      </c>
      <c r="K21" s="92" t="str">
        <f>VLOOKUP(Table134[[#This Row],[CASRN]],'Attachment 3a_noCsat'!A:O,15,FALSE)</f>
        <v>-</v>
      </c>
    </row>
    <row r="22" spans="1:11" s="31" customFormat="1" ht="15" customHeight="1" x14ac:dyDescent="0.3">
      <c r="A22" s="6" t="s">
        <v>169</v>
      </c>
      <c r="B22" s="10" t="s">
        <v>77</v>
      </c>
      <c r="C22" s="37">
        <v>0.11350714842669904</v>
      </c>
      <c r="D22" s="37">
        <v>1.4129189775741502</v>
      </c>
      <c r="E22" s="2"/>
      <c r="F22" s="8" t="str">
        <f>IF(ISTEXT(#REF!),"No cancer RB-RSV",IF(E22="","Analyte conc. &lt; RL",(0.000001*$E22)/#REF!))</f>
        <v>Analyte conc. &lt; RL</v>
      </c>
      <c r="G22" s="8" t="str">
        <f>IF(ISTEXT(#REF!),"No noncancer RB-RSV",IF(E22="","Analyte conc. &lt; RL",(1*$E22)/#REF!))</f>
        <v>Analyte conc. &lt; RL</v>
      </c>
      <c r="H22" s="22"/>
      <c r="I22" s="40"/>
      <c r="J22" s="91">
        <f>VLOOKUP(B22,'Attachment 3a_noCsat'!A:N,12,FALSE)</f>
        <v>1.4129189775741502</v>
      </c>
      <c r="K22" s="92" t="str">
        <f>VLOOKUP(Table134[[#This Row],[CASRN]],'Attachment 3a_noCsat'!A:O,15,FALSE)</f>
        <v>-</v>
      </c>
    </row>
    <row r="23" spans="1:11" s="31" customFormat="1" ht="15" customHeight="1" x14ac:dyDescent="0.3">
      <c r="A23" s="6" t="s">
        <v>0</v>
      </c>
      <c r="B23" s="7" t="s">
        <v>1</v>
      </c>
      <c r="C23" s="37" t="s">
        <v>2</v>
      </c>
      <c r="D23" s="37">
        <v>1215.9533073929963</v>
      </c>
      <c r="E23" s="1"/>
      <c r="F23" s="8" t="str">
        <f>IF(ISTEXT(#REF!),"No cancer RB-RSV",IF(E23="","Analyte conc. &lt; RL",(0.000001*$E23)/#REF!))</f>
        <v>Analyte conc. &lt; RL</v>
      </c>
      <c r="G23" s="8" t="str">
        <f>IF(ISTEXT(#REF!),"No noncancer RB-RSV",IF(E23="","Analyte conc. &lt; RL",(1*$E23)/#REF!))</f>
        <v>Analyte conc. &lt; RL</v>
      </c>
      <c r="H23" s="22"/>
      <c r="I23" s="40"/>
      <c r="J23" s="91">
        <f>VLOOKUP(B23,'Attachment 3a_noCsat'!A:N,12,FALSE)</f>
        <v>1215.9533073929963</v>
      </c>
      <c r="K23" s="92" t="str">
        <f>VLOOKUP(Table134[[#This Row],[CASRN]],'Attachment 3a_noCsat'!A:O,15,FALSE)</f>
        <v>-</v>
      </c>
    </row>
    <row r="24" spans="1:11" s="31" customFormat="1" ht="15" customHeight="1" x14ac:dyDescent="0.3">
      <c r="A24" s="11" t="s">
        <v>3</v>
      </c>
      <c r="B24" s="10" t="s">
        <v>4</v>
      </c>
      <c r="C24" s="37" t="s">
        <v>2</v>
      </c>
      <c r="D24" s="37">
        <v>63079.395933014363</v>
      </c>
      <c r="E24" s="2"/>
      <c r="F24" s="8" t="str">
        <f>IF(ISTEXT(#REF!),"No cancer RB-RSV",IF(E24="","Analyte conc. &lt; RL",(0.000001*$E24)/#REF!))</f>
        <v>Analyte conc. &lt; RL</v>
      </c>
      <c r="G24" s="8" t="str">
        <f>IF(ISTEXT(#REF!),"No noncancer RB-RSV",IF(E24="","Analyte conc. &lt; RL",(1*$E24)/#REF!))</f>
        <v>Analyte conc. &lt; RL</v>
      </c>
      <c r="H24" s="22"/>
      <c r="I24" s="40"/>
      <c r="J24" s="91">
        <f>VLOOKUP(B24,'Attachment 3a_noCsat'!A:N,12,FALSE)</f>
        <v>63079.395933014363</v>
      </c>
      <c r="K24" s="92" t="str">
        <f>VLOOKUP(Table134[[#This Row],[CASRN]],'Attachment 3a_noCsat'!A:O,15,FALSE)</f>
        <v>-</v>
      </c>
    </row>
    <row r="25" spans="1:11" s="31" customFormat="1" ht="15" customHeight="1" x14ac:dyDescent="0.3">
      <c r="A25" s="11" t="s">
        <v>5</v>
      </c>
      <c r="B25" s="10" t="s">
        <v>6</v>
      </c>
      <c r="C25" s="37">
        <v>4.95431282025221</v>
      </c>
      <c r="D25" s="37">
        <v>607.97665369649815</v>
      </c>
      <c r="E25" s="2"/>
      <c r="F25" s="8" t="str">
        <f>IF(ISTEXT(#REF!),"No cancer RB-RSV",IF(E25="","Analyte conc. &lt; RL",(0.000001*$E25)/#REF!))</f>
        <v>Analyte conc. &lt; RL</v>
      </c>
      <c r="G25" s="8" t="str">
        <f>IF(ISTEXT(#REF!),"No noncancer RB-RSV",IF(E25="","Analyte conc. &lt; RL",(1*$E25)/#REF!))</f>
        <v>Analyte conc. &lt; RL</v>
      </c>
      <c r="H25" s="22"/>
      <c r="I25" s="40"/>
      <c r="J25" s="91">
        <f>VLOOKUP(B25,'Attachment 3a_noCsat'!A:N,12,FALSE)</f>
        <v>607.97665369649815</v>
      </c>
      <c r="K25" s="92" t="str">
        <f>VLOOKUP(Table134[[#This Row],[CASRN]],'Attachment 3a_noCsat'!A:O,15,FALSE)</f>
        <v>-</v>
      </c>
    </row>
    <row r="26" spans="1:11" s="31" customFormat="1" ht="15" customHeight="1" x14ac:dyDescent="0.3">
      <c r="A26" s="11" t="s">
        <v>7</v>
      </c>
      <c r="B26" s="10" t="s">
        <v>8</v>
      </c>
      <c r="C26" s="37">
        <v>2.0209094922882521E-2</v>
      </c>
      <c r="D26" s="37">
        <v>2.8035287081339719</v>
      </c>
      <c r="E26" s="2"/>
      <c r="F26" s="8" t="str">
        <f>IF(ISTEXT(#REF!),"No cancer RB-RSV",IF(E26="","Analyte conc. &lt; RL",(0.000001*$E26)/#REF!))</f>
        <v>Analyte conc. &lt; RL</v>
      </c>
      <c r="G26" s="8" t="str">
        <f>IF(ISTEXT(#REF!),"No noncancer RB-RSV",IF(E26="","Analyte conc. &lt; RL",(1*$E26)/#REF!))</f>
        <v>Analyte conc. &lt; RL</v>
      </c>
      <c r="H26" s="22"/>
      <c r="I26" s="40"/>
      <c r="J26" s="91">
        <f>VLOOKUP(B26,'Attachment 3a_noCsat'!A:N,12,FALSE)</f>
        <v>2.8035287081339719</v>
      </c>
      <c r="K26" s="92" t="str">
        <f>VLOOKUP(Table134[[#This Row],[CASRN]],'Attachment 3a_noCsat'!A:O,15,FALSE)</f>
        <v>-</v>
      </c>
    </row>
    <row r="27" spans="1:11" s="31" customFormat="1" ht="15" customHeight="1" x14ac:dyDescent="0.3">
      <c r="A27" s="11" t="s">
        <v>9</v>
      </c>
      <c r="B27" s="10" t="s">
        <v>10</v>
      </c>
      <c r="C27" s="37" t="s">
        <v>2</v>
      </c>
      <c r="D27" s="37">
        <v>72506.542649201423</v>
      </c>
      <c r="E27" s="2"/>
      <c r="F27" s="8" t="str">
        <f>IF(ISTEXT(#REF!),"No cancer RB-RSV",IF(E27="","Analyte conc. &lt; RL",(0.000001*$E27)/#REF!))</f>
        <v>Analyte conc. &lt; RL</v>
      </c>
      <c r="G27" s="8" t="str">
        <f>IF(ISTEXT(#REF!),"No noncancer RB-RSV",IF(E27="","Analyte conc. &lt; RL",(1*$E27)/#REF!))</f>
        <v>Analyte conc. &lt; RL</v>
      </c>
      <c r="H27" s="22"/>
      <c r="I27" s="40"/>
      <c r="J27" s="91">
        <f>VLOOKUP(B27,'Attachment 3a_noCsat'!A:N,12,FALSE)</f>
        <v>72506.542649201423</v>
      </c>
      <c r="K27" s="92" t="str">
        <f>VLOOKUP(Table134[[#This Row],[CASRN]],'Attachment 3a_noCsat'!A:O,15,FALSE)</f>
        <v>-</v>
      </c>
    </row>
    <row r="28" spans="1:11" s="31" customFormat="1" ht="15" customHeight="1" x14ac:dyDescent="0.3">
      <c r="A28" s="11" t="s">
        <v>11</v>
      </c>
      <c r="B28" s="10" t="s">
        <v>12</v>
      </c>
      <c r="C28" s="37" t="s">
        <v>2</v>
      </c>
      <c r="D28" s="37">
        <v>29.313090824025476</v>
      </c>
      <c r="E28" s="2"/>
      <c r="F28" s="8" t="str">
        <f>IF(ISTEXT(#REF!),"No cancer RB-RSV",IF(E28="","Analyte conc. &lt; RL",(0.000001*$E28)/#REF!))</f>
        <v>Analyte conc. &lt; RL</v>
      </c>
      <c r="G28" s="8" t="str">
        <f>IF(ISTEXT(#REF!),"No noncancer RB-RSV",IF(E28="","Analyte conc. &lt; RL",(1*$E28)/#REF!))</f>
        <v>Analyte conc. &lt; RL</v>
      </c>
      <c r="H28" s="22"/>
      <c r="I28" s="40"/>
      <c r="J28" s="91">
        <f>VLOOKUP(B28,'Attachment 3a_noCsat'!A:N,12,FALSE)</f>
        <v>29.313090824025476</v>
      </c>
      <c r="K28" s="92" t="str">
        <f>VLOOKUP(Table134[[#This Row],[CASRN]],'Attachment 3a_noCsat'!A:O,15,FALSE)</f>
        <v>-</v>
      </c>
    </row>
    <row r="29" spans="1:11" s="31" customFormat="1" ht="15" customHeight="1" x14ac:dyDescent="0.3">
      <c r="A29" s="11" t="s">
        <v>13</v>
      </c>
      <c r="B29" s="10" t="s">
        <v>14</v>
      </c>
      <c r="C29" s="37" t="s">
        <v>2</v>
      </c>
      <c r="D29" s="37">
        <v>11246.786632390746</v>
      </c>
      <c r="E29" s="2"/>
      <c r="F29" s="8" t="str">
        <f>IF(ISTEXT(#REF!),"No cancer RB-RSV",IF(E29="","Analyte conc. &lt; RL",(0.000001*$E29)/#REF!))</f>
        <v>Analyte conc. &lt; RL</v>
      </c>
      <c r="G29" s="8" t="str">
        <f>IF(ISTEXT(#REF!),"No noncancer RB-RSV",IF(E29="","Analyte conc. &lt; RL",(1*$E29)/#REF!))</f>
        <v>Analyte conc. &lt; RL</v>
      </c>
      <c r="H29" s="22"/>
      <c r="I29" s="40"/>
      <c r="J29" s="91">
        <f>VLOOKUP(B29,'Attachment 3a_noCsat'!A:N,12,FALSE)</f>
        <v>11246.786632390746</v>
      </c>
      <c r="K29" s="92" t="str">
        <f>VLOOKUP(Table134[[#This Row],[CASRN]],'Attachment 3a_noCsat'!A:O,15,FALSE)</f>
        <v>-</v>
      </c>
    </row>
    <row r="30" spans="1:11" s="31" customFormat="1" ht="15" customHeight="1" x14ac:dyDescent="0.3">
      <c r="A30" s="11" t="s">
        <v>15</v>
      </c>
      <c r="B30" s="10" t="s">
        <v>16</v>
      </c>
      <c r="C30" s="37">
        <v>116.08431712724844</v>
      </c>
      <c r="D30" s="37">
        <v>790.36964980544735</v>
      </c>
      <c r="E30" s="2"/>
      <c r="F30" s="8" t="str">
        <f>IF(ISTEXT(#REF!),"No cancer RB-RSV",IF(E30="","Analyte conc. &lt; RL",(0.000001*$E30)/#REF!))</f>
        <v>Analyte conc. &lt; RL</v>
      </c>
      <c r="G30" s="8" t="str">
        <f>IF(ISTEXT(#REF!),"No noncancer RB-RSV",IF(E30="","Analyte conc. &lt; RL",(1*$E30)/#REF!))</f>
        <v>Analyte conc. &lt; RL</v>
      </c>
      <c r="H30" s="22"/>
      <c r="I30" s="40"/>
      <c r="J30" s="91">
        <f>VLOOKUP(B30,'Attachment 3a_noCsat'!A:N,12,FALSE)</f>
        <v>790.36964980544735</v>
      </c>
      <c r="K30" s="92" t="str">
        <f>VLOOKUP(Table134[[#This Row],[CASRN]],'Attachment 3a_noCsat'!A:O,15,FALSE)</f>
        <v>-</v>
      </c>
    </row>
    <row r="31" spans="1:11" s="31" customFormat="1" ht="15" customHeight="1" x14ac:dyDescent="0.3">
      <c r="A31" s="11" t="s">
        <v>17</v>
      </c>
      <c r="B31" s="10" t="s">
        <v>18</v>
      </c>
      <c r="C31" s="37">
        <v>0.69757821793302022</v>
      </c>
      <c r="D31" s="37">
        <v>110.89446816660129</v>
      </c>
      <c r="E31" s="2"/>
      <c r="F31" s="8" t="str">
        <f>IF(ISTEXT(#REF!),"No cancer RB-RSV",IF(E31="","Analyte conc. &lt; RL",(0.000001*$E31)/#REF!))</f>
        <v>Analyte conc. &lt; RL</v>
      </c>
      <c r="G31" s="8" t="str">
        <f>IF(ISTEXT(#REF!),"No noncancer RB-RSV",IF(E31="","Analyte conc. &lt; RL",(1*$E31)/#REF!))</f>
        <v>Analyte conc. &lt; RL</v>
      </c>
      <c r="H31" s="22"/>
      <c r="I31" s="40"/>
      <c r="J31" s="91">
        <f>VLOOKUP(B31,'Attachment 3a_noCsat'!A:N,12,FALSE)</f>
        <v>110.89446816660129</v>
      </c>
      <c r="K31" s="92" t="str">
        <f>VLOOKUP(Table134[[#This Row],[CASRN]],'Attachment 3a_noCsat'!A:O,15,FALSE)</f>
        <v>-</v>
      </c>
    </row>
    <row r="32" spans="1:11" s="31" customFormat="1" ht="15" customHeight="1" x14ac:dyDescent="0.3">
      <c r="A32" s="11" t="s">
        <v>20</v>
      </c>
      <c r="B32" s="10" t="s">
        <v>21</v>
      </c>
      <c r="C32" s="37">
        <v>566.66666666666674</v>
      </c>
      <c r="D32" s="37">
        <v>34.541061049148439</v>
      </c>
      <c r="E32" s="2"/>
      <c r="F32" s="8" t="str">
        <f>IF(ISTEXT(#REF!),"No cancer RB-RSV",IF(E32="","Analyte conc. &lt; RL",(0.000001*$E32)/#REF!))</f>
        <v>Analyte conc. &lt; RL</v>
      </c>
      <c r="G32" s="8" t="str">
        <f>IF(ISTEXT(#REF!),"No noncancer RB-RSV",IF(E32="","Analyte conc. &lt; RL",(1*$E32)/#REF!))</f>
        <v>Analyte conc. &lt; RL</v>
      </c>
      <c r="H32" s="22"/>
      <c r="I32" s="40"/>
      <c r="J32" s="91">
        <f>VLOOKUP(B32,'Attachment 3a_noCsat'!A:N,12,FALSE)</f>
        <v>34.541061049148439</v>
      </c>
      <c r="K32" s="92" t="str">
        <f>VLOOKUP(Table134[[#This Row],[CASRN]],'Attachment 3a_noCsat'!A:O,15,FALSE)</f>
        <v>-</v>
      </c>
    </row>
    <row r="33" spans="1:11" s="31" customFormat="1" ht="15" customHeight="1" x14ac:dyDescent="0.3">
      <c r="A33" s="11" t="s">
        <v>22</v>
      </c>
      <c r="B33" s="10" t="s">
        <v>23</v>
      </c>
      <c r="C33" s="37" t="s">
        <v>2</v>
      </c>
      <c r="D33" s="37">
        <v>2803.528708133972</v>
      </c>
      <c r="E33" s="2"/>
      <c r="F33" s="8" t="str">
        <f>IF(ISTEXT(#REF!),"No cancer RB-RSV",IF(E33="","Analyte conc. &lt; RL",(0.000001*$E33)/#REF!))</f>
        <v>Analyte conc. &lt; RL</v>
      </c>
      <c r="G33" s="8" t="str">
        <f>IF(ISTEXT(#REF!),"No noncancer RB-RSV",IF(E33="","Analyte conc. &lt; RL",(1*$E33)/#REF!))</f>
        <v>Analyte conc. &lt; RL</v>
      </c>
      <c r="H33" s="22"/>
      <c r="I33" s="40"/>
      <c r="J33" s="91">
        <f>VLOOKUP(B33,'Attachment 3a_noCsat'!A:N,12,FALSE)</f>
        <v>2803.528708133972</v>
      </c>
      <c r="K33" s="92" t="str">
        <f>VLOOKUP(Table134[[#This Row],[CASRN]],'Attachment 3a_noCsat'!A:O,15,FALSE)</f>
        <v>-</v>
      </c>
    </row>
    <row r="34" spans="1:11" s="31" customFormat="1" ht="15" customHeight="1" x14ac:dyDescent="0.3">
      <c r="A34" s="11" t="s">
        <v>24</v>
      </c>
      <c r="B34" s="10" t="s">
        <v>25</v>
      </c>
      <c r="C34" s="37" t="s">
        <v>2</v>
      </c>
      <c r="D34" s="37">
        <v>14649.704032891173</v>
      </c>
      <c r="E34" s="2"/>
      <c r="F34" s="8" t="str">
        <f>IF(ISTEXT(#REF!),"No cancer RB-RSV",IF(E34="","Analyte conc. &lt; RL",(0.000001*$E34)/#REF!))</f>
        <v>Analyte conc. &lt; RL</v>
      </c>
      <c r="G34" s="8" t="str">
        <f>IF(ISTEXT(#REF!),"No noncancer RB-RSV",IF(E34="","Analyte conc. &lt; RL",(1*$E34)/#REF!))</f>
        <v>Analyte conc. &lt; RL</v>
      </c>
      <c r="H34" s="22"/>
      <c r="I34" s="40"/>
      <c r="J34" s="91">
        <f>VLOOKUP(B34,'Attachment 3a_noCsat'!A:N,12,FALSE)</f>
        <v>14649.704032891173</v>
      </c>
      <c r="K34" s="92" t="str">
        <f>VLOOKUP(Table134[[#This Row],[CASRN]],'Attachment 3a_noCsat'!A:O,15,FALSE)</f>
        <v>-</v>
      </c>
    </row>
    <row r="35" spans="1:11" s="31" customFormat="1" ht="15" customHeight="1" x14ac:dyDescent="0.3">
      <c r="A35" s="11" t="s">
        <v>26</v>
      </c>
      <c r="B35" s="10" t="s">
        <v>27</v>
      </c>
      <c r="C35" s="37">
        <v>0.53594109052999439</v>
      </c>
      <c r="D35" s="37">
        <v>293.15196998123832</v>
      </c>
      <c r="E35" s="2"/>
      <c r="F35" s="8" t="str">
        <f>IF(ISTEXT(#REF!),"No cancer RB-RSV",IF(E35="","Analyte conc. &lt; RL",(0.000001*$E35)/#REF!))</f>
        <v>Analyte conc. &lt; RL</v>
      </c>
      <c r="G35" s="8" t="str">
        <f>IF(ISTEXT(#REF!),"No noncancer RB-RSV",IF(E35="","Analyte conc. &lt; RL",(1*$E35)/#REF!))</f>
        <v>Analyte conc. &lt; RL</v>
      </c>
      <c r="H35" s="22"/>
      <c r="I35" s="40"/>
      <c r="J35" s="91">
        <f>VLOOKUP(B35,'Attachment 3a_noCsat'!A:N,12,FALSE)</f>
        <v>293.15196998123832</v>
      </c>
      <c r="K35" s="92" t="str">
        <f>VLOOKUP(Table134[[#This Row],[CASRN]],'Attachment 3a_noCsat'!A:O,15,FALSE)</f>
        <v>-</v>
      </c>
    </row>
    <row r="36" spans="1:11" s="31" customFormat="1" ht="15" customHeight="1" x14ac:dyDescent="0.3">
      <c r="A36" s="11" t="s">
        <v>28</v>
      </c>
      <c r="B36" s="10" t="s">
        <v>29</v>
      </c>
      <c r="C36" s="37" t="s">
        <v>2</v>
      </c>
      <c r="D36" s="37">
        <v>192.84525888851439</v>
      </c>
      <c r="E36" s="2"/>
      <c r="F36" s="8" t="str">
        <f>IF(ISTEXT(#REF!),"No cancer RB-RSV",IF(E36="","Analyte conc. &lt; RL",(0.000001*$E36)/#REF!))</f>
        <v>Analyte conc. &lt; RL</v>
      </c>
      <c r="G36" s="8" t="str">
        <f>IF(ISTEXT(#REF!),"No noncancer RB-RSV",IF(E36="","Analyte conc. &lt; RL",(1*$E36)/#REF!))</f>
        <v>Analyte conc. &lt; RL</v>
      </c>
      <c r="H36" s="22"/>
      <c r="I36" s="40"/>
      <c r="J36" s="91">
        <f>VLOOKUP(B36,'Attachment 3a_noCsat'!A:N,12,FALSE)</f>
        <v>192.84525888851439</v>
      </c>
      <c r="K36" s="92" t="str">
        <f>VLOOKUP(Table134[[#This Row],[CASRN]],'Attachment 3a_noCsat'!A:O,15,FALSE)</f>
        <v>-</v>
      </c>
    </row>
    <row r="37" spans="1:11" s="31" customFormat="1" ht="15" customHeight="1" x14ac:dyDescent="0.3">
      <c r="A37" s="11" t="s">
        <v>30</v>
      </c>
      <c r="B37" s="10" t="s">
        <v>31</v>
      </c>
      <c r="C37" s="37">
        <v>2.6936069702342116</v>
      </c>
      <c r="D37" s="37">
        <v>911.96498054474716</v>
      </c>
      <c r="E37" s="2"/>
      <c r="F37" s="8" t="str">
        <f>IF(ISTEXT(#REF!),"No cancer RB-RSV",IF(E37="","Analyte conc. &lt; RL",(0.000001*$E37)/#REF!))</f>
        <v>Analyte conc. &lt; RL</v>
      </c>
      <c r="G37" s="8" t="str">
        <f>IF(ISTEXT(#REF!),"No noncancer RB-RSV",IF(E37="","Analyte conc. &lt; RL",(1*$E37)/#REF!))</f>
        <v>Analyte conc. &lt; RL</v>
      </c>
      <c r="H37" s="22"/>
      <c r="I37" s="40"/>
      <c r="J37" s="91">
        <f>VLOOKUP(B37,'Attachment 3a_noCsat'!A:N,12,FALSE)</f>
        <v>911.96498054474716</v>
      </c>
      <c r="K37" s="92" t="str">
        <f>VLOOKUP(Table134[[#This Row],[CASRN]],'Attachment 3a_noCsat'!A:O,15,FALSE)</f>
        <v>-</v>
      </c>
    </row>
    <row r="38" spans="1:11" s="31" customFormat="1" ht="15" customHeight="1" x14ac:dyDescent="0.3">
      <c r="A38" s="11" t="s">
        <v>117</v>
      </c>
      <c r="B38" s="10" t="s">
        <v>118</v>
      </c>
      <c r="C38" s="37" t="s">
        <v>2</v>
      </c>
      <c r="D38" s="37">
        <v>3504.4108851674646</v>
      </c>
      <c r="E38" s="2"/>
      <c r="F38" s="8" t="str">
        <f>IF(ISTEXT(#REF!),"No cancer RB-RSV",IF(E38="","Analyte conc. &lt; RL",(0.000001*$E38)/#REF!))</f>
        <v>Analyte conc. &lt; RL</v>
      </c>
      <c r="G38" s="8" t="str">
        <f>IF(ISTEXT(#REF!),"No noncancer RB-RSV",IF(E38="","Analyte conc. &lt; RL",(1*$E38)/#REF!))</f>
        <v>Analyte conc. &lt; RL</v>
      </c>
      <c r="H38" s="22"/>
      <c r="I38" s="40"/>
      <c r="J38" s="91">
        <f>VLOOKUP(B38,'Attachment 3a_noCsat'!A:N,12,FALSE)</f>
        <v>3504.4108851674646</v>
      </c>
      <c r="K38" s="92" t="str">
        <f>VLOOKUP(Table134[[#This Row],[CASRN]],'Attachment 3a_noCsat'!A:O,15,FALSE)</f>
        <v>-</v>
      </c>
    </row>
    <row r="39" spans="1:11" s="31" customFormat="1" ht="15" customHeight="1" x14ac:dyDescent="0.3">
      <c r="A39" s="11" t="s">
        <v>119</v>
      </c>
      <c r="B39" s="10" t="s">
        <v>121</v>
      </c>
      <c r="C39" s="37" t="s">
        <v>2</v>
      </c>
      <c r="D39" s="37">
        <v>7008.8217703349292</v>
      </c>
      <c r="E39" s="2"/>
      <c r="F39" s="8" t="str">
        <f>IF(ISTEXT(#REF!),"No cancer RB-RSV",IF(E39="","Analyte conc. &lt; RL",(0.000001*$E39)/#REF!))</f>
        <v>Analyte conc. &lt; RL</v>
      </c>
      <c r="G39" s="8" t="str">
        <f>IF(ISTEXT(#REF!),"No noncancer RB-RSV",IF(E39="","Analyte conc. &lt; RL",(1*$E39)/#REF!))</f>
        <v>Analyte conc. &lt; RL</v>
      </c>
      <c r="H39" s="22"/>
      <c r="I39" s="40"/>
      <c r="J39" s="91">
        <f>VLOOKUP(B39,'Attachment 3a_noCsat'!A:N,12,FALSE)</f>
        <v>7008.8217703349292</v>
      </c>
      <c r="K39" s="92" t="str">
        <f>VLOOKUP(Table134[[#This Row],[CASRN]],'Attachment 3a_noCsat'!A:O,15,FALSE)</f>
        <v>-</v>
      </c>
    </row>
    <row r="40" spans="1:11" s="31" customFormat="1" ht="15" customHeight="1" x14ac:dyDescent="0.3">
      <c r="A40" s="11" t="s">
        <v>120</v>
      </c>
      <c r="B40" s="10" t="s">
        <v>122</v>
      </c>
      <c r="C40" s="37" t="s">
        <v>2</v>
      </c>
      <c r="D40" s="37">
        <v>7008.8217703349292</v>
      </c>
      <c r="E40" s="2"/>
      <c r="F40" s="8" t="str">
        <f>IF(ISTEXT(#REF!),"No cancer RB-RSV",IF(E40="","Analyte conc. &lt; RL",(0.000001*$E40)/#REF!))</f>
        <v>Analyte conc. &lt; RL</v>
      </c>
      <c r="G40" s="8" t="str">
        <f>IF(ISTEXT(#REF!),"No noncancer RB-RSV",IF(E40="","Analyte conc. &lt; RL",(1*$E40)/#REF!))</f>
        <v>Analyte conc. &lt; RL</v>
      </c>
      <c r="H40" s="22"/>
      <c r="I40" s="40"/>
      <c r="J40" s="91">
        <f>VLOOKUP(B40,'Attachment 3a_noCsat'!A:N,12,FALSE)</f>
        <v>7008.8217703349292</v>
      </c>
      <c r="K40" s="92" t="str">
        <f>VLOOKUP(Table134[[#This Row],[CASRN]],'Attachment 3a_noCsat'!A:O,15,FALSE)</f>
        <v>-</v>
      </c>
    </row>
    <row r="41" spans="1:11" s="31" customFormat="1" ht="15" customHeight="1" x14ac:dyDescent="0.3">
      <c r="A41" s="11" t="s">
        <v>32</v>
      </c>
      <c r="B41" s="10" t="s">
        <v>33</v>
      </c>
      <c r="C41" s="37">
        <v>755.55555555555554</v>
      </c>
      <c r="D41" s="37">
        <v>6.8556293185423822</v>
      </c>
      <c r="E41" s="2"/>
      <c r="F41" s="8" t="str">
        <f>IF(ISTEXT(#REF!),"No cancer RB-RSV",IF(E41="","Analyte conc. &lt; RL",(0.000001*$E41)/#REF!))</f>
        <v>Analyte conc. &lt; RL</v>
      </c>
      <c r="G41" s="8" t="str">
        <f>IF(ISTEXT(#REF!),"No noncancer RB-RSV",IF(E41="","Analyte conc. &lt; RL",(1*$E41)/#REF!))</f>
        <v>Analyte conc. &lt; RL</v>
      </c>
      <c r="H41" s="22"/>
      <c r="I41" s="40"/>
      <c r="J41" s="91">
        <f>VLOOKUP(B41,'Attachment 3a_noCsat'!A:N,12,FALSE)</f>
        <v>6.8556293185423822</v>
      </c>
      <c r="K41" s="92" t="str">
        <f>VLOOKUP(Table134[[#This Row],[CASRN]],'Attachment 3a_noCsat'!A:O,15,FALSE)</f>
        <v>-</v>
      </c>
    </row>
    <row r="42" spans="1:11" s="31" customFormat="1" ht="15" customHeight="1" x14ac:dyDescent="0.3">
      <c r="A42" s="11" t="s">
        <v>34</v>
      </c>
      <c r="B42" s="10" t="s">
        <v>35</v>
      </c>
      <c r="C42" s="37">
        <v>317.07602049614144</v>
      </c>
      <c r="D42" s="37">
        <v>6079.7665369649803</v>
      </c>
      <c r="E42" s="2"/>
      <c r="F42" s="8" t="str">
        <f>IF(ISTEXT(#REF!),"No cancer RB-RSV",IF(E42="","Analyte conc. &lt; RL",(0.000001*$E42)/#REF!))</f>
        <v>Analyte conc. &lt; RL</v>
      </c>
      <c r="G42" s="8" t="str">
        <f>IF(ISTEXT(#REF!),"No noncancer RB-RSV",IF(E42="","Analyte conc. &lt; RL",(1*$E42)/#REF!))</f>
        <v>Analyte conc. &lt; RL</v>
      </c>
      <c r="H42" s="22"/>
      <c r="I42" s="40"/>
      <c r="J42" s="91">
        <f>VLOOKUP(B42,'Attachment 3a_noCsat'!A:N,12,FALSE)</f>
        <v>6079.7665369649803</v>
      </c>
      <c r="K42" s="92" t="str">
        <f>VLOOKUP(Table134[[#This Row],[CASRN]],'Attachment 3a_noCsat'!A:O,15,FALSE)</f>
        <v>-</v>
      </c>
    </row>
    <row r="43" spans="1:11" s="31" customFormat="1" ht="15" customHeight="1" x14ac:dyDescent="0.3">
      <c r="A43" s="6" t="s">
        <v>224</v>
      </c>
      <c r="B43" s="10" t="s">
        <v>124</v>
      </c>
      <c r="C43" s="37" t="s">
        <v>2</v>
      </c>
      <c r="D43" s="37">
        <v>1094.2157010015808</v>
      </c>
      <c r="E43" s="2"/>
      <c r="F43" s="8" t="str">
        <f>IF(ISTEXT(#REF!),"No cancer RB-RSV",IF(E43="","Analyte conc. &lt; RL",(0.000001*$E43)/#REF!))</f>
        <v>Analyte conc. &lt; RL</v>
      </c>
      <c r="G43" s="8" t="str">
        <f>IF(ISTEXT(#REF!),"No noncancer RB-RSV",IF(E43="","Analyte conc. &lt; RL",(1*$E43)/#REF!))</f>
        <v>Analyte conc. &lt; RL</v>
      </c>
      <c r="H43" s="22"/>
      <c r="I43" s="40"/>
      <c r="J43" s="91">
        <f>VLOOKUP(B43,'Attachment 3a_noCsat'!A:N,12,FALSE)</f>
        <v>1094.2157010015808</v>
      </c>
      <c r="K43" s="92" t="str">
        <f>VLOOKUP(Table134[[#This Row],[CASRN]],'Attachment 3a_noCsat'!A:O,15,FALSE)</f>
        <v>Csat</v>
      </c>
    </row>
    <row r="44" spans="1:11" s="31" customFormat="1" ht="15" customHeight="1" x14ac:dyDescent="0.3">
      <c r="A44" s="11" t="s">
        <v>36</v>
      </c>
      <c r="B44" s="10" t="s">
        <v>37</v>
      </c>
      <c r="C44" s="37">
        <v>0.3717460489971513</v>
      </c>
      <c r="D44" s="37">
        <v>129.61827767256167</v>
      </c>
      <c r="E44" s="2"/>
      <c r="F44" s="8" t="str">
        <f>IF(ISTEXT(#REF!),"No cancer RB-RSV",IF(E44="","Analyte conc. &lt; RL",(0.000001*$E44)/#REF!))</f>
        <v>Analyte conc. &lt; RL</v>
      </c>
      <c r="G44" s="8" t="str">
        <f>IF(ISTEXT(#REF!),"No noncancer RB-RSV",IF(E44="","Analyte conc. &lt; RL",(1*$E44)/#REF!))</f>
        <v>Analyte conc. &lt; RL</v>
      </c>
      <c r="H44" s="22"/>
      <c r="I44" s="40"/>
      <c r="J44" s="91">
        <f>VLOOKUP(B44,'Attachment 3a_noCsat'!A:N,12,FALSE)</f>
        <v>129.61827767256167</v>
      </c>
      <c r="K44" s="92" t="str">
        <f>VLOOKUP(Table134[[#This Row],[CASRN]],'Attachment 3a_noCsat'!A:O,15,FALSE)</f>
        <v>-</v>
      </c>
    </row>
    <row r="45" spans="1:11" s="31" customFormat="1" ht="15" customHeight="1" x14ac:dyDescent="0.3">
      <c r="A45" s="6" t="s">
        <v>38</v>
      </c>
      <c r="B45" s="10" t="s">
        <v>39</v>
      </c>
      <c r="C45" s="37" t="s">
        <v>2</v>
      </c>
      <c r="D45" s="37">
        <v>267.25543434185562</v>
      </c>
      <c r="E45" s="2"/>
      <c r="F45" s="8" t="str">
        <f>IF(ISTEXT(#REF!),"No cancer RB-RSV",IF(E45="","Analyte conc. &lt; RL",(0.000001*$E45)/#REF!))</f>
        <v>Analyte conc. &lt; RL</v>
      </c>
      <c r="G45" s="8" t="str">
        <f>IF(ISTEXT(#REF!),"No noncancer RB-RSV",IF(E45="","Analyte conc. &lt; RL",(1*$E45)/#REF!))</f>
        <v>Analyte conc. &lt; RL</v>
      </c>
      <c r="H45" s="22"/>
      <c r="I45" s="40"/>
      <c r="J45" s="91">
        <f>VLOOKUP(B45,'Attachment 3a_noCsat'!A:N,12,FALSE)</f>
        <v>267.25543434185562</v>
      </c>
      <c r="K45" s="92" t="str">
        <f>VLOOKUP(Table134[[#This Row],[CASRN]],'Attachment 3a_noCsat'!A:O,15,FALSE)</f>
        <v>-</v>
      </c>
    </row>
    <row r="46" spans="1:11" s="31" customFormat="1" ht="15" customHeight="1" x14ac:dyDescent="0.3">
      <c r="A46" s="11" t="s">
        <v>40</v>
      </c>
      <c r="B46" s="10" t="s">
        <v>41</v>
      </c>
      <c r="C46" s="37" t="s">
        <v>2</v>
      </c>
      <c r="D46" s="37">
        <v>40222.772277227719</v>
      </c>
      <c r="E46" s="2"/>
      <c r="F46" s="8" t="str">
        <f>IF(ISTEXT(#REF!),"No cancer RB-RSV",IF(E46="","Analyte conc. &lt; RL",(0.000001*$E46)/#REF!))</f>
        <v>Analyte conc. &lt; RL</v>
      </c>
      <c r="G46" s="8" t="str">
        <f>IF(ISTEXT(#REF!),"No noncancer RB-RSV",IF(E46="","Analyte conc. &lt; RL",(1*$E46)/#REF!))</f>
        <v>Analyte conc. &lt; RL</v>
      </c>
      <c r="H46" s="22"/>
      <c r="I46" s="40"/>
      <c r="J46" s="91">
        <f>VLOOKUP(B46,'Attachment 3a_noCsat'!A:N,12,FALSE)</f>
        <v>40222.772277227719</v>
      </c>
      <c r="K46" s="92" t="str">
        <f>VLOOKUP(Table134[[#This Row],[CASRN]],'Attachment 3a_noCsat'!A:O,15,FALSE)</f>
        <v>-</v>
      </c>
    </row>
    <row r="47" spans="1:11" s="31" customFormat="1" ht="15" customHeight="1" x14ac:dyDescent="0.3">
      <c r="A47" s="11" t="s">
        <v>42</v>
      </c>
      <c r="B47" s="10" t="s">
        <v>43</v>
      </c>
      <c r="C47" s="37">
        <v>9.0608839667809429E-2</v>
      </c>
      <c r="D47" s="37">
        <v>116.21574199193783</v>
      </c>
      <c r="E47" s="2"/>
      <c r="F47" s="8" t="str">
        <f>IF(ISTEXT(#REF!),"No cancer RB-RSV",IF(E47="","Analyte conc. &lt; RL",(0.000001*$E47)/#REF!))</f>
        <v>Analyte conc. &lt; RL</v>
      </c>
      <c r="G47" s="8" t="str">
        <f>IF(ISTEXT(#REF!),"No noncancer RB-RSV",IF(E47="","Analyte conc. &lt; RL",(1*$E47)/#REF!))</f>
        <v>Analyte conc. &lt; RL</v>
      </c>
      <c r="H47" s="22"/>
      <c r="I47" s="40"/>
      <c r="J47" s="91">
        <f>VLOOKUP(B47,'Attachment 3a_noCsat'!A:N,12,FALSE)</f>
        <v>116.21574199193783</v>
      </c>
      <c r="K47" s="92" t="str">
        <f>VLOOKUP(Table134[[#This Row],[CASRN]],'Attachment 3a_noCsat'!A:O,15,FALSE)</f>
        <v>-</v>
      </c>
    </row>
    <row r="48" spans="1:11" s="31" customFormat="1" ht="15" customHeight="1" x14ac:dyDescent="0.3">
      <c r="A48" s="11" t="s">
        <v>44</v>
      </c>
      <c r="B48" s="10" t="s">
        <v>45</v>
      </c>
      <c r="C48" s="37">
        <v>151.11111111111111</v>
      </c>
      <c r="D48" s="37">
        <v>21.927316535002443</v>
      </c>
      <c r="E48" s="2"/>
      <c r="F48" s="8" t="str">
        <f>IF(ISTEXT(#REF!),"No cancer RB-RSV",IF(E48="","Analyte conc. &lt; RL",(0.000001*$E48)/#REF!))</f>
        <v>Analyte conc. &lt; RL</v>
      </c>
      <c r="G48" s="8" t="str">
        <f>IF(ISTEXT(#REF!),"No noncancer RB-RSV",IF(E48="","Analyte conc. &lt; RL",(1*$E48)/#REF!))</f>
        <v>Analyte conc. &lt; RL</v>
      </c>
      <c r="H48" s="22"/>
      <c r="I48" s="40"/>
      <c r="J48" s="91">
        <f>VLOOKUP(B48,'Attachment 3a_noCsat'!A:N,12,FALSE)</f>
        <v>21.927316535002443</v>
      </c>
      <c r="K48" s="92" t="str">
        <f>VLOOKUP(Table134[[#This Row],[CASRN]],'Attachment 3a_noCsat'!A:O,15,FALSE)</f>
        <v>-</v>
      </c>
    </row>
    <row r="49" spans="1:11" s="31" customFormat="1" ht="15" customHeight="1" x14ac:dyDescent="0.3">
      <c r="A49" s="11" t="s">
        <v>46</v>
      </c>
      <c r="B49" s="10" t="s">
        <v>47</v>
      </c>
      <c r="C49" s="37" t="s">
        <v>2</v>
      </c>
      <c r="D49" s="37">
        <v>10406.894934333959</v>
      </c>
      <c r="E49" s="2"/>
      <c r="F49" s="8" t="str">
        <f>IF(ISTEXT(#REF!),"No cancer RB-RSV",IF(E49="","Analyte conc. &lt; RL",(0.000001*$E49)/#REF!))</f>
        <v>Analyte conc. &lt; RL</v>
      </c>
      <c r="G49" s="8" t="str">
        <f>IF(ISTEXT(#REF!),"No noncancer RB-RSV",IF(E49="","Analyte conc. &lt; RL",(1*$E49)/#REF!))</f>
        <v>Analyte conc. &lt; RL</v>
      </c>
      <c r="H49" s="22"/>
      <c r="I49" s="40"/>
      <c r="J49" s="91">
        <f>VLOOKUP(B49,'Attachment 3a_noCsat'!A:N,12,FALSE)</f>
        <v>10406.894934333959</v>
      </c>
      <c r="K49" s="92" t="str">
        <f>VLOOKUP(Table134[[#This Row],[CASRN]],'Attachment 3a_noCsat'!A:O,15,FALSE)</f>
        <v>-</v>
      </c>
    </row>
    <row r="50" spans="1:11" s="31" customFormat="1" ht="15" customHeight="1" x14ac:dyDescent="0.3">
      <c r="A50" s="11" t="s">
        <v>54</v>
      </c>
      <c r="B50" s="10" t="s">
        <v>55</v>
      </c>
      <c r="C50" s="37">
        <v>19.81655826386536</v>
      </c>
      <c r="D50" s="37">
        <v>1215.9533073929963</v>
      </c>
      <c r="E50" s="2"/>
      <c r="F50" s="8" t="str">
        <f>IF(ISTEXT(#REF!),"No cancer RB-RSV",IF(E50="","Analyte conc. &lt; RL",(0.000001*$E50)/#REF!))</f>
        <v>Analyte conc. &lt; RL</v>
      </c>
      <c r="G50" s="8" t="str">
        <f>IF(ISTEXT(#REF!),"No noncancer RB-RSV",IF(E50="","Analyte conc. &lt; RL",(1*$E50)/#REF!))</f>
        <v>Analyte conc. &lt; RL</v>
      </c>
      <c r="H50" s="22"/>
      <c r="I50" s="40"/>
      <c r="J50" s="91">
        <f>VLOOKUP(B50,'Attachment 3a_noCsat'!A:N,12,FALSE)</f>
        <v>1215.9533073929963</v>
      </c>
      <c r="K50" s="92" t="str">
        <f>VLOOKUP(Table134[[#This Row],[CASRN]],'Attachment 3a_noCsat'!A:O,15,FALSE)</f>
        <v>-</v>
      </c>
    </row>
    <row r="51" spans="1:11" s="31" customFormat="1" ht="15" customHeight="1" x14ac:dyDescent="0.3">
      <c r="A51" s="11" t="s">
        <v>48</v>
      </c>
      <c r="B51" s="10" t="s">
        <v>49</v>
      </c>
      <c r="C51" s="37">
        <v>6.0029137531351796E-3</v>
      </c>
      <c r="D51" s="37">
        <v>6.6312891638114069</v>
      </c>
      <c r="E51" s="2"/>
      <c r="F51" s="8" t="str">
        <f>IF(ISTEXT(#REF!),"No cancer RB-RSV",IF(E51="","Analyte conc. &lt; RL",(0.000001*$E51)/#REF!))</f>
        <v>Analyte conc. &lt; RL</v>
      </c>
      <c r="G51" s="8" t="str">
        <f>IF(ISTEXT(#REF!),"No noncancer RB-RSV",IF(E51="","Analyte conc. &lt; RL",(1*$E51)/#REF!))</f>
        <v>Analyte conc. &lt; RL</v>
      </c>
      <c r="H51" s="22"/>
      <c r="I51" s="40"/>
      <c r="J51" s="91">
        <f>VLOOKUP(B51,'Attachment 3a_noCsat'!A:N,12,FALSE)</f>
        <v>6.6312891638114069</v>
      </c>
      <c r="K51" s="92" t="str">
        <f>VLOOKUP(Table134[[#This Row],[CASRN]],'Attachment 3a_noCsat'!A:O,15,FALSE)</f>
        <v>-</v>
      </c>
    </row>
    <row r="52" spans="1:11" s="31" customFormat="1" ht="15" customHeight="1" x14ac:dyDescent="0.3">
      <c r="A52" s="11" t="s">
        <v>125</v>
      </c>
      <c r="B52" s="10" t="s">
        <v>126</v>
      </c>
      <c r="C52" s="37">
        <v>2.2699031641148195E-2</v>
      </c>
      <c r="D52" s="37">
        <v>115.21953909956858</v>
      </c>
      <c r="E52" s="2"/>
      <c r="F52" s="8" t="str">
        <f>IF(ISTEXT(#REF!),"No cancer RB-RSV",IF(E52="","Analyte conc. &lt; RL",(0.000001*$E52)/#REF!))</f>
        <v>Analyte conc. &lt; RL</v>
      </c>
      <c r="G52" s="8" t="str">
        <f>IF(ISTEXT(#REF!),"No noncancer RB-RSV",IF(E52="","Analyte conc. &lt; RL",(1*$E52)/#REF!))</f>
        <v>Analyte conc. &lt; RL</v>
      </c>
      <c r="H52" s="22"/>
      <c r="I52" s="40"/>
      <c r="J52" s="91">
        <f>VLOOKUP(B52,'Attachment 3a_noCsat'!A:N,12,FALSE)</f>
        <v>115.21953909956858</v>
      </c>
      <c r="K52" s="92" t="str">
        <f>VLOOKUP(Table134[[#This Row],[CASRN]],'Attachment 3a_noCsat'!A:O,15,FALSE)</f>
        <v>-</v>
      </c>
    </row>
    <row r="53" spans="1:11" s="31" customFormat="1" ht="15" customHeight="1" x14ac:dyDescent="0.3">
      <c r="A53" s="11" t="s">
        <v>133</v>
      </c>
      <c r="B53" s="10" t="s">
        <v>134</v>
      </c>
      <c r="C53" s="37">
        <v>2.0961806521455539</v>
      </c>
      <c r="D53" s="37">
        <v>14017.643540669858</v>
      </c>
      <c r="E53" s="2"/>
      <c r="F53" s="8" t="str">
        <f>IF(ISTEXT(#REF!),"No cancer RB-RSV",IF(E53="","Analyte conc. &lt; RL",(0.000001*$E53)/#REF!))</f>
        <v>Analyte conc. &lt; RL</v>
      </c>
      <c r="G53" s="8" t="str">
        <f>IF(ISTEXT(#REF!),"No noncancer RB-RSV",IF(E53="","Analyte conc. &lt; RL",(1*$E53)/#REF!))</f>
        <v>Analyte conc. &lt; RL</v>
      </c>
      <c r="H53" s="22"/>
      <c r="I53" s="40"/>
      <c r="J53" s="91">
        <f>VLOOKUP(B53,'Attachment 3a_noCsat'!A:N,12,FALSE)</f>
        <v>14017.643540669858</v>
      </c>
      <c r="K53" s="92" t="str">
        <f>VLOOKUP(Table134[[#This Row],[CASRN]],'Attachment 3a_noCsat'!A:O,15,FALSE)</f>
        <v>-</v>
      </c>
    </row>
    <row r="54" spans="1:11" s="31" customFormat="1" ht="15" customHeight="1" x14ac:dyDescent="0.3">
      <c r="A54" s="11" t="s">
        <v>135</v>
      </c>
      <c r="B54" s="10" t="s">
        <v>50</v>
      </c>
      <c r="C54" s="37">
        <v>0.28506062357617057</v>
      </c>
      <c r="D54" s="37">
        <v>53.904954989100617</v>
      </c>
      <c r="E54" s="2"/>
      <c r="F54" s="8" t="str">
        <f>IF(ISTEXT(#REF!),"No cancer RB-RSV",IF(E54="","Analyte conc. &lt; RL",(0.000001*$E54)/#REF!))</f>
        <v>Analyte conc. &lt; RL</v>
      </c>
      <c r="G54" s="8" t="str">
        <f>IF(ISTEXT(#REF!),"No noncancer RB-RSV",IF(E54="","Analyte conc. &lt; RL",(1*$E54)/#REF!))</f>
        <v>Analyte conc. &lt; RL</v>
      </c>
      <c r="H54" s="22"/>
      <c r="I54" s="40"/>
      <c r="J54" s="91">
        <f>VLOOKUP(B54,'Attachment 3a_noCsat'!A:N,12,FALSE)</f>
        <v>53.904954989100617</v>
      </c>
      <c r="K54" s="92" t="str">
        <f>VLOOKUP(Table134[[#This Row],[CASRN]],'Attachment 3a_noCsat'!A:O,15,FALSE)</f>
        <v>-</v>
      </c>
    </row>
    <row r="55" spans="1:11" s="31" customFormat="1" ht="15" customHeight="1" x14ac:dyDescent="0.3">
      <c r="A55" s="11" t="s">
        <v>136</v>
      </c>
      <c r="B55" s="10" t="s">
        <v>51</v>
      </c>
      <c r="C55" s="37" t="s">
        <v>2</v>
      </c>
      <c r="D55" s="37">
        <v>76.823248164316325</v>
      </c>
      <c r="E55" s="2"/>
      <c r="F55" s="8" t="str">
        <f>IF(ISTEXT(#REF!),"No cancer RB-RSV",IF(E55="","Analyte conc. &lt; RL",(0.000001*$E55)/#REF!))</f>
        <v>Analyte conc. &lt; RL</v>
      </c>
      <c r="G55" s="8" t="str">
        <f>IF(ISTEXT(#REF!),"No noncancer RB-RSV",IF(E55="","Analyte conc. &lt; RL",(1*$E55)/#REF!))</f>
        <v>Analyte conc. &lt; RL</v>
      </c>
      <c r="H55" s="22"/>
      <c r="I55" s="40"/>
      <c r="J55" s="91">
        <f>VLOOKUP(B55,'Attachment 3a_noCsat'!A:N,12,FALSE)</f>
        <v>76.823248164316325</v>
      </c>
      <c r="K55" s="92" t="str">
        <f>VLOOKUP(Table134[[#This Row],[CASRN]],'Attachment 3a_noCsat'!A:O,15,FALSE)</f>
        <v>-</v>
      </c>
    </row>
    <row r="56" spans="1:11" s="31" customFormat="1" ht="15" customHeight="1" x14ac:dyDescent="0.3">
      <c r="A56" s="11" t="s">
        <v>137</v>
      </c>
      <c r="B56" s="10" t="s">
        <v>52</v>
      </c>
      <c r="C56" s="37" t="s">
        <v>2</v>
      </c>
      <c r="D56" s="37">
        <v>108.10098553499624</v>
      </c>
      <c r="E56" s="2"/>
      <c r="F56" s="8" t="str">
        <f>IF(ISTEXT(#REF!),"No cancer RB-RSV",IF(E56="","Analyte conc. &lt; RL",(0.000001*$E56)/#REF!))</f>
        <v>Analyte conc. &lt; RL</v>
      </c>
      <c r="G56" s="8" t="str">
        <f>IF(ISTEXT(#REF!),"No noncancer RB-RSV",IF(E56="","Analyte conc. &lt; RL",(1*$E56)/#REF!))</f>
        <v>Analyte conc. &lt; RL</v>
      </c>
      <c r="H56" s="22"/>
      <c r="I56" s="40"/>
      <c r="J56" s="91">
        <f>VLOOKUP(B56,'Attachment 3a_noCsat'!A:N,12,FALSE)</f>
        <v>108.10098553499624</v>
      </c>
      <c r="K56" s="92" t="str">
        <f>VLOOKUP(Table134[[#This Row],[CASRN]],'Attachment 3a_noCsat'!A:O,15,FALSE)</f>
        <v>-</v>
      </c>
    </row>
    <row r="57" spans="1:11" s="31" customFormat="1" ht="15" customHeight="1" x14ac:dyDescent="0.3">
      <c r="A57" s="11" t="s">
        <v>138</v>
      </c>
      <c r="B57" s="10" t="s">
        <v>53</v>
      </c>
      <c r="C57" s="37">
        <v>1.5056675754624131</v>
      </c>
      <c r="D57" s="37">
        <v>26.283442375495326</v>
      </c>
      <c r="E57" s="2"/>
      <c r="F57" s="8" t="str">
        <f>IF(ISTEXT(#REF!),"No cancer RB-RSV",IF(E57="","Analyte conc. &lt; RL",(0.000001*$E57)/#REF!))</f>
        <v>Analyte conc. &lt; RL</v>
      </c>
      <c r="G57" s="8" t="str">
        <f>IF(ISTEXT(#REF!),"No noncancer RB-RSV",IF(E57="","Analyte conc. &lt; RL",(1*$E57)/#REF!))</f>
        <v>Analyte conc. &lt; RL</v>
      </c>
      <c r="H57" s="22"/>
      <c r="I57" s="40"/>
      <c r="J57" s="91">
        <f>VLOOKUP(B57,'Attachment 3a_noCsat'!A:N,12,FALSE)</f>
        <v>26.283442375495326</v>
      </c>
      <c r="K57" s="92" t="str">
        <f>VLOOKUP(Table134[[#This Row],[CASRN]],'Attachment 3a_noCsat'!A:O,15,FALSE)</f>
        <v>-</v>
      </c>
    </row>
    <row r="58" spans="1:11" s="31" customFormat="1" ht="15" customHeight="1" x14ac:dyDescent="0.3">
      <c r="A58" s="11" t="s">
        <v>139</v>
      </c>
      <c r="B58" s="10" t="s">
        <v>56</v>
      </c>
      <c r="C58" s="37">
        <v>2.7845960706689299</v>
      </c>
      <c r="D58" s="37">
        <v>1048.6534317105163</v>
      </c>
      <c r="E58" s="2"/>
      <c r="F58" s="8" t="str">
        <f>IF(ISTEXT(#REF!),"No cancer RB-RSV",IF(E58="","Analyte conc. &lt; RL",(0.000001*$E58)/#REF!))</f>
        <v>Analyte conc. &lt; RL</v>
      </c>
      <c r="G58" s="8" t="str">
        <f>IF(ISTEXT(#REF!),"No noncancer RB-RSV",IF(E58="","Analyte conc. &lt; RL",(1*$E58)/#REF!))</f>
        <v>Analyte conc. &lt; RL</v>
      </c>
      <c r="H58" s="22"/>
      <c r="I58" s="40"/>
      <c r="J58" s="91">
        <f>VLOOKUP(B58,'Attachment 3a_noCsat'!A:N,12,FALSE)</f>
        <v>1048.6534317105163</v>
      </c>
      <c r="K58" s="92" t="str">
        <f>VLOOKUP(Table134[[#This Row],[CASRN]],'Attachment 3a_noCsat'!A:O,15,FALSE)</f>
        <v>-</v>
      </c>
    </row>
    <row r="59" spans="1:11" s="31" customFormat="1" ht="15" customHeight="1" x14ac:dyDescent="0.3">
      <c r="A59" s="6" t="s">
        <v>225</v>
      </c>
      <c r="B59" s="10" t="s">
        <v>58</v>
      </c>
      <c r="C59" s="37">
        <v>3.6782844940409363</v>
      </c>
      <c r="D59" s="37">
        <v>2621.5433829303361</v>
      </c>
      <c r="E59" s="2"/>
      <c r="F59" s="8" t="str">
        <f>IF(ISTEXT(#REF!),"No cancer RB-RSV",IF(E59="","Analyte conc. &lt; RL",(0.000001*$E59)/#REF!))</f>
        <v>Analyte conc. &lt; RL</v>
      </c>
      <c r="G59" s="8" t="str">
        <f>IF(ISTEXT(#REF!),"No noncancer RB-RSV",IF(E59="","Analyte conc. &lt; RL",(1*$E59)/#REF!))</f>
        <v>Analyte conc. &lt; RL</v>
      </c>
      <c r="H59" s="22"/>
      <c r="I59" s="40"/>
      <c r="J59" s="91">
        <f>VLOOKUP(B59,'Attachment 3a_noCsat'!A:N,12,FALSE)</f>
        <v>2621.5433829303361</v>
      </c>
      <c r="K59" s="92" t="str">
        <f>VLOOKUP(Table134[[#This Row],[CASRN]],'Attachment 3a_noCsat'!A:O,15,FALSE)</f>
        <v>Csat</v>
      </c>
    </row>
    <row r="60" spans="1:11" s="31" customFormat="1" ht="15" customHeight="1" x14ac:dyDescent="0.3">
      <c r="A60" s="11" t="s">
        <v>140</v>
      </c>
      <c r="B60" s="10" t="s">
        <v>141</v>
      </c>
      <c r="C60" s="37" t="s">
        <v>2</v>
      </c>
      <c r="D60" s="37">
        <v>2301.1782032400592</v>
      </c>
      <c r="E60" s="2"/>
      <c r="F60" s="8" t="str">
        <f>IF(ISTEXT(#REF!),"No cancer RB-RSV",IF(E60="","Analyte conc. &lt; RL",(0.000001*$E60)/#REF!))</f>
        <v>Analyte conc. &lt; RL</v>
      </c>
      <c r="G60" s="8" t="str">
        <f>IF(ISTEXT(#REF!),"No noncancer RB-RSV",IF(E60="","Analyte conc. &lt; RL",(1*$E60)/#REF!))</f>
        <v>Analyte conc. &lt; RL</v>
      </c>
      <c r="H60" s="22"/>
      <c r="I60" s="40"/>
      <c r="J60" s="91">
        <f>VLOOKUP(B60,'Attachment 3a_noCsat'!A:N,12,FALSE)</f>
        <v>2301.1782032400592</v>
      </c>
      <c r="K60" s="92" t="str">
        <f>VLOOKUP(Table134[[#This Row],[CASRN]],'Attachment 3a_noCsat'!A:O,15,FALSE)</f>
        <v>-</v>
      </c>
    </row>
    <row r="61" spans="1:11" s="31" customFormat="1" ht="15" customHeight="1" x14ac:dyDescent="0.3">
      <c r="A61" s="11" t="s">
        <v>142</v>
      </c>
      <c r="B61" s="10" t="s">
        <v>143</v>
      </c>
      <c r="C61" s="37" t="s">
        <v>2</v>
      </c>
      <c r="D61" s="37">
        <v>2301.1782032400592</v>
      </c>
      <c r="E61" s="2"/>
      <c r="F61" s="8" t="str">
        <f>IF(ISTEXT(#REF!),"No cancer RB-RSV",IF(E61="","Analyte conc. &lt; RL",(0.000001*$E61)/#REF!))</f>
        <v>Analyte conc. &lt; RL</v>
      </c>
      <c r="G61" s="8" t="str">
        <f>IF(ISTEXT(#REF!),"No noncancer RB-RSV",IF(E61="","Analyte conc. &lt; RL",(1*$E61)/#REF!))</f>
        <v>Analyte conc. &lt; RL</v>
      </c>
      <c r="H61" s="22"/>
      <c r="I61" s="40"/>
      <c r="J61" s="91">
        <f>VLOOKUP(B61,'Attachment 3a_noCsat'!A:N,12,FALSE)</f>
        <v>2301.1782032400592</v>
      </c>
      <c r="K61" s="92" t="str">
        <f>VLOOKUP(Table134[[#This Row],[CASRN]],'Attachment 3a_noCsat'!A:O,15,FALSE)</f>
        <v>-</v>
      </c>
    </row>
    <row r="62" spans="1:11" s="31" customFormat="1" ht="15" customHeight="1" x14ac:dyDescent="0.3">
      <c r="A62" s="6" t="s">
        <v>206</v>
      </c>
      <c r="B62" s="7" t="s">
        <v>207</v>
      </c>
      <c r="C62" s="37"/>
      <c r="D62" s="37">
        <v>0.22500000000000003</v>
      </c>
      <c r="E62" s="1"/>
      <c r="F62" s="9" t="str">
        <f>IF(ISTEXT(#REF!),"No cancer RB-RSC",IF(E62="","Analyte conc. &lt; RL",(0.000001*$E62)/#REF!))</f>
        <v>Analyte conc. &lt; RL</v>
      </c>
      <c r="G62" s="9" t="str">
        <f>IF(ISTEXT(#REF!),"No noncancer RB-RSV",IF(E62="","Analyte conc. &lt; RL",(1*$E62)/#REF!))</f>
        <v>Analyte conc. &lt; RL</v>
      </c>
      <c r="H62" s="22"/>
      <c r="I62" s="40"/>
      <c r="J62" s="91">
        <f>VLOOKUP(B62,'Attachment 3a_noCsat'!A:N,12,FALSE)</f>
        <v>0.22500000000000003</v>
      </c>
      <c r="K62" s="92" t="str">
        <f>VLOOKUP(Table134[[#This Row],[CASRN]],'Attachment 3a_noCsat'!A:O,15,FALSE)</f>
        <v>-</v>
      </c>
    </row>
    <row r="63" spans="1:11" s="31" customFormat="1" ht="15" customHeight="1" x14ac:dyDescent="0.3">
      <c r="A63" s="11" t="s">
        <v>59</v>
      </c>
      <c r="B63" s="10" t="s">
        <v>60</v>
      </c>
      <c r="C63" s="37">
        <v>0.13133048845915041</v>
      </c>
      <c r="D63" s="37">
        <v>0.60797665369649823</v>
      </c>
      <c r="E63" s="2"/>
      <c r="F63" s="8" t="str">
        <f>IF(ISTEXT(#REF!),"No cancer RB-RSV",IF(E63="","Analyte conc. &lt; RL",(0.000001*$E63)/#REF!))</f>
        <v>Analyte conc. &lt; RL</v>
      </c>
      <c r="G63" s="8" t="str">
        <f>IF(ISTEXT(#REF!),"No noncancer RB-RSV",IF(E63="","Analyte conc. &lt; RL",(1*$E63)/#REF!))</f>
        <v>Analyte conc. &lt; RL</v>
      </c>
      <c r="H63" s="22"/>
      <c r="I63" s="40"/>
      <c r="J63" s="91">
        <f>VLOOKUP(B63,'Attachment 3a_noCsat'!A:N,12,FALSE)</f>
        <v>0.70088217703349298</v>
      </c>
      <c r="K63" s="92" t="str">
        <f>VLOOKUP(Table134[[#This Row],[CASRN]],'Attachment 3a_noCsat'!A:O,15,FALSE)</f>
        <v>-</v>
      </c>
    </row>
    <row r="64" spans="1:11" s="31" customFormat="1" ht="15" customHeight="1" x14ac:dyDescent="0.3">
      <c r="A64" s="11" t="s">
        <v>144</v>
      </c>
      <c r="B64" s="10" t="s">
        <v>85</v>
      </c>
      <c r="C64" s="37">
        <v>4.599485779290065</v>
      </c>
      <c r="D64" s="37">
        <v>289.84387076827954</v>
      </c>
      <c r="E64" s="2"/>
      <c r="F64" s="8" t="str">
        <f>IF(ISTEXT(#REF!),"No cancer RB-RSV",IF(E64="","Analyte conc. &lt; RL",(0.000001*$E64)/#REF!))</f>
        <v>Analyte conc. &lt; RL</v>
      </c>
      <c r="G64" s="8" t="str">
        <f>IF(ISTEXT(#REF!),"No noncancer RB-RSV",IF(E64="","Analyte conc. &lt; RL",(1*$E64)/#REF!))</f>
        <v>Analyte conc. &lt; RL</v>
      </c>
      <c r="H64" s="22"/>
      <c r="I64" s="40"/>
      <c r="J64" s="91">
        <f>VLOOKUP(B64,'Attachment 3a_noCsat'!A:N,12,FALSE)</f>
        <v>289.84387076827954</v>
      </c>
      <c r="K64" s="92" t="str">
        <f>VLOOKUP(Table134[[#This Row],[CASRN]],'Attachment 3a_noCsat'!A:O,15,FALSE)</f>
        <v>-</v>
      </c>
    </row>
    <row r="65" spans="1:11" s="31" customFormat="1" ht="15" customHeight="1" x14ac:dyDescent="0.3">
      <c r="A65" s="11" t="s">
        <v>62</v>
      </c>
      <c r="B65" s="10" t="s">
        <v>63</v>
      </c>
      <c r="C65" s="37" t="s">
        <v>2</v>
      </c>
      <c r="D65" s="37">
        <v>51301.594746716699</v>
      </c>
      <c r="E65" s="2"/>
      <c r="F65" s="8" t="str">
        <f>IF(ISTEXT(#REF!),"No cancer RB-RSV",IF(E65="","Analyte conc. &lt; RL",(0.000001*$E65)/#REF!))</f>
        <v>Analyte conc. &lt; RL</v>
      </c>
      <c r="G65" s="8" t="str">
        <f>IF(ISTEXT(#REF!),"No noncancer RB-RSV",IF(E65="","Analyte conc. &lt; RL",(1*$E65)/#REF!))</f>
        <v>Analyte conc. &lt; RL</v>
      </c>
      <c r="H65" s="22"/>
      <c r="I65" s="40"/>
      <c r="J65" s="91">
        <f>VLOOKUP(B65,'Attachment 3a_noCsat'!A:N,12,FALSE)</f>
        <v>51301.594746716699</v>
      </c>
      <c r="K65" s="92" t="str">
        <f>VLOOKUP(Table134[[#This Row],[CASRN]],'Attachment 3a_noCsat'!A:O,15,FALSE)</f>
        <v>-</v>
      </c>
    </row>
    <row r="66" spans="1:11" s="31" customFormat="1" ht="15" customHeight="1" x14ac:dyDescent="0.3">
      <c r="A66" s="6" t="s">
        <v>226</v>
      </c>
      <c r="B66" s="10" t="s">
        <v>128</v>
      </c>
      <c r="C66" s="37" t="s">
        <v>2</v>
      </c>
      <c r="D66" s="37">
        <v>2962.9104258490979</v>
      </c>
      <c r="E66" s="2"/>
      <c r="F66" s="8" t="str">
        <f>IF(ISTEXT(#REF!),"No cancer RB-RSV",IF(E66="","Analyte conc. &lt; RL",(0.000001*$E66)/#REF!))</f>
        <v>Analyte conc. &lt; RL</v>
      </c>
      <c r="G66" s="8" t="str">
        <f>IF(ISTEXT(#REF!),"No noncancer RB-RSV",IF(E66="","Analyte conc. &lt; RL",(1*$E66)/#REF!))</f>
        <v>Analyte conc. &lt; RL</v>
      </c>
      <c r="H66" s="22"/>
      <c r="I66" s="40"/>
      <c r="J66" s="91">
        <f>VLOOKUP(B66,'Attachment 3a_noCsat'!A:N,12,FALSE)</f>
        <v>2962.9104258490979</v>
      </c>
      <c r="K66" s="92" t="str">
        <f>VLOOKUP(Table134[[#This Row],[CASRN]],'Attachment 3a_noCsat'!A:O,15,FALSE)</f>
        <v>Csat</v>
      </c>
    </row>
    <row r="67" spans="1:11" s="31" customFormat="1" ht="15" customHeight="1" x14ac:dyDescent="0.3">
      <c r="A67" s="11" t="s">
        <v>64</v>
      </c>
      <c r="B67" s="10" t="s">
        <v>65</v>
      </c>
      <c r="C67" s="37" t="s">
        <v>2</v>
      </c>
      <c r="D67" s="37">
        <v>1117.6857330703485</v>
      </c>
      <c r="E67" s="2"/>
      <c r="F67" s="8" t="str">
        <f>IF(ISTEXT(#REF!),"No cancer RB-RSV",IF(E67="","Analyte conc. &lt; RL",(0.000001*$E67)/#REF!))</f>
        <v>Analyte conc. &lt; RL</v>
      </c>
      <c r="G67" s="8" t="str">
        <f>IF(ISTEXT(#REF!),"No noncancer RB-RSV",IF(E67="","Analyte conc. &lt; RL",(1*$E67)/#REF!))</f>
        <v>Analyte conc. &lt; RL</v>
      </c>
      <c r="H67" s="22"/>
      <c r="I67" s="40"/>
      <c r="J67" s="91">
        <f>VLOOKUP(B67,'Attachment 3a_noCsat'!A:N,12,FALSE)</f>
        <v>1117.6857330703485</v>
      </c>
      <c r="K67" s="92" t="str">
        <f>VLOOKUP(Table134[[#This Row],[CASRN]],'Attachment 3a_noCsat'!A:O,15,FALSE)</f>
        <v>-</v>
      </c>
    </row>
    <row r="68" spans="1:11" s="31" customFormat="1" ht="15" customHeight="1" x14ac:dyDescent="0.3">
      <c r="A68" s="6" t="s">
        <v>232</v>
      </c>
      <c r="B68" s="10" t="s">
        <v>67</v>
      </c>
      <c r="C68" s="37" t="s">
        <v>2</v>
      </c>
      <c r="D68" s="37">
        <v>21.777953361001206</v>
      </c>
      <c r="E68" s="2"/>
      <c r="F68" s="8" t="str">
        <f>IF(ISTEXT(#REF!),"No cancer RB-RSV",IF(E68="","Analyte conc. &lt; RL",(0.000001*$E68)/#REF!))</f>
        <v>Analyte conc. &lt; RL</v>
      </c>
      <c r="G68" s="8" t="str">
        <f>IF(ISTEXT(#REF!),"No noncancer RB-RSV",IF(E68="","Analyte conc. &lt; RL",(1*$E68)/#REF!))</f>
        <v>Analyte conc. &lt; RL</v>
      </c>
      <c r="H68" s="22"/>
      <c r="I68" s="40"/>
      <c r="J68" s="91">
        <f>VLOOKUP(B68,'Attachment 3a_noCsat'!A:N,12,FALSE)</f>
        <v>21.777953361001206</v>
      </c>
      <c r="K68" s="92" t="str">
        <f>VLOOKUP(Table134[[#This Row],[CASRN]],'Attachment 3a_noCsat'!A:O,15,FALSE)</f>
        <v>Csat</v>
      </c>
    </row>
    <row r="69" spans="1:11" s="31" customFormat="1" ht="15" customHeight="1" x14ac:dyDescent="0.3">
      <c r="A69" s="6" t="s">
        <v>231</v>
      </c>
      <c r="B69" s="10" t="s">
        <v>69</v>
      </c>
      <c r="C69" s="37" t="s">
        <v>2</v>
      </c>
      <c r="D69" s="37">
        <v>30181.81850274303</v>
      </c>
      <c r="E69" s="2"/>
      <c r="F69" s="8" t="str">
        <f>IF(ISTEXT(#REF!),"No cancer RB-RSV",IF(E69="","Analyte conc. &lt; RL",(0.000001*$E69)/#REF!))</f>
        <v>Analyte conc. &lt; RL</v>
      </c>
      <c r="G69" s="8" t="str">
        <f>IF(ISTEXT(#REF!),"No noncancer RB-RSV",IF(E69="","Analyte conc. &lt; RL",(1*$E69)/#REF!))</f>
        <v>Analyte conc. &lt; RL</v>
      </c>
      <c r="H69" s="22"/>
      <c r="I69" s="40"/>
      <c r="J69" s="91">
        <f>VLOOKUP(B69,'Attachment 3a_noCsat'!A:N,12,FALSE)</f>
        <v>30181.81850274303</v>
      </c>
      <c r="K69" s="92" t="str">
        <f>VLOOKUP(Table134[[#This Row],[CASRN]],'Attachment 3a_noCsat'!A:O,15,FALSE)</f>
        <v>Csat</v>
      </c>
    </row>
    <row r="70" spans="1:11" s="31" customFormat="1" ht="15" customHeight="1" x14ac:dyDescent="0.3">
      <c r="A70" s="6" t="s">
        <v>230</v>
      </c>
      <c r="B70" s="10" t="s">
        <v>72</v>
      </c>
      <c r="C70" s="37">
        <v>27.38315977452482</v>
      </c>
      <c r="D70" s="37">
        <v>681.68202634753209</v>
      </c>
      <c r="E70" s="2"/>
      <c r="F70" s="8" t="str">
        <f>IF(ISTEXT(#REF!),"No cancer RB-RSV",IF(E70="","Analyte conc. &lt; RL",(0.000001*$E70)/#REF!))</f>
        <v>Analyte conc. &lt; RL</v>
      </c>
      <c r="G70" s="8" t="str">
        <f>IF(ISTEXT(#REF!),"No noncancer RB-RSV",IF(E70="","Analyte conc. &lt; RL",(1*$E70)/#REF!))</f>
        <v>Analyte conc. &lt; RL</v>
      </c>
      <c r="H70" s="22"/>
      <c r="I70" s="40"/>
      <c r="J70" s="91">
        <f>VLOOKUP(B70,'Attachment 3a_noCsat'!A:N,12,FALSE)</f>
        <v>681.68202634753209</v>
      </c>
      <c r="K70" s="92" t="str">
        <f>VLOOKUP(Table134[[#This Row],[CASRN]],'Attachment 3a_noCsat'!A:O,15,FALSE)</f>
        <v>Csat</v>
      </c>
    </row>
    <row r="71" spans="1:11" s="31" customFormat="1" ht="15" customHeight="1" x14ac:dyDescent="0.3">
      <c r="A71" s="11" t="s">
        <v>70</v>
      </c>
      <c r="B71" s="10" t="s">
        <v>71</v>
      </c>
      <c r="C71" s="37" t="s">
        <v>2</v>
      </c>
      <c r="D71" s="37">
        <v>366.39060212416035</v>
      </c>
      <c r="E71" s="2"/>
      <c r="F71" s="8" t="str">
        <f>IF(ISTEXT(#REF!),"No cancer RB-RSV",IF(E71="","Analyte conc. &lt; RL",(0.000001*$E71)/#REF!))</f>
        <v>Analyte conc. &lt; RL</v>
      </c>
      <c r="G71" s="8" t="str">
        <f>IF(ISTEXT(#REF!),"No noncancer RB-RSV",IF(E71="","Analyte conc. &lt; RL",(1*$E71)/#REF!))</f>
        <v>Analyte conc. &lt; RL</v>
      </c>
      <c r="H71" s="22"/>
      <c r="I71" s="40"/>
      <c r="J71" s="91">
        <f>VLOOKUP(B71,'Attachment 3a_noCsat'!A:N,12,FALSE)</f>
        <v>366.39060212416035</v>
      </c>
      <c r="K71" s="92" t="str">
        <f>VLOOKUP(Table134[[#This Row],[CASRN]],'Attachment 3a_noCsat'!A:O,15,FALSE)</f>
        <v>-</v>
      </c>
    </row>
    <row r="72" spans="1:11" s="31" customFormat="1" ht="15" customHeight="1" x14ac:dyDescent="0.3">
      <c r="A72" s="11" t="s">
        <v>73</v>
      </c>
      <c r="B72" s="10" t="s">
        <v>74</v>
      </c>
      <c r="C72" s="37">
        <v>1.194464932516861</v>
      </c>
      <c r="D72" s="37">
        <v>223.79778053816986</v>
      </c>
      <c r="E72" s="2"/>
      <c r="F72" s="8" t="str">
        <f>IF(ISTEXT(#REF!),"No cancer RB-RSV",IF(E72="","Analyte conc. &lt; RL",(0.000001*$E72)/#REF!))</f>
        <v>Analyte conc. &lt; RL</v>
      </c>
      <c r="G72" s="8" t="str">
        <f>IF(ISTEXT(#REF!),"No noncancer RB-RSV",IF(E72="","Analyte conc. &lt; RL",(1*$E72)/#REF!))</f>
        <v>Analyte conc. &lt; RL</v>
      </c>
      <c r="H72" s="22"/>
      <c r="I72" s="40"/>
      <c r="J72" s="91">
        <f>VLOOKUP(B72,'Attachment 3a_noCsat'!A:N,12,FALSE)</f>
        <v>223.79778053816986</v>
      </c>
      <c r="K72" s="92" t="str">
        <f>VLOOKUP(Table134[[#This Row],[CASRN]],'Attachment 3a_noCsat'!A:O,15,FALSE)</f>
        <v>-</v>
      </c>
    </row>
    <row r="73" spans="1:11" s="31" customFormat="1" ht="15" customHeight="1" x14ac:dyDescent="0.3">
      <c r="A73" s="11" t="s">
        <v>75</v>
      </c>
      <c r="B73" s="10" t="s">
        <v>76</v>
      </c>
      <c r="C73" s="37">
        <v>5230.7692307692305</v>
      </c>
      <c r="D73" s="37">
        <v>939.69954181970058</v>
      </c>
      <c r="E73" s="2"/>
      <c r="F73" s="8" t="str">
        <f>IF(ISTEXT(#REF!),"No cancer RB-RSV",IF(E73="","Analyte conc. &lt; RL",(0.000001*$E73)/#REF!))</f>
        <v>Analyte conc. &lt; RL</v>
      </c>
      <c r="G73" s="8" t="str">
        <f>IF(ISTEXT(#REF!),"No noncancer RB-RSV",IF(E73="","Analyte conc. &lt; RL",(1*$E73)/#REF!))</f>
        <v>Analyte conc. &lt; RL</v>
      </c>
      <c r="H73" s="22"/>
      <c r="I73" s="40"/>
      <c r="J73" s="91">
        <f>VLOOKUP(B73,'Attachment 3a_noCsat'!A:N,12,FALSE)</f>
        <v>939.69954181970058</v>
      </c>
      <c r="K73" s="92" t="str">
        <f>VLOOKUP(Table134[[#This Row],[CASRN]],'Attachment 3a_noCsat'!A:O,15,FALSE)</f>
        <v>-</v>
      </c>
    </row>
    <row r="74" spans="1:11" s="31" customFormat="1" ht="15" customHeight="1" x14ac:dyDescent="0.3">
      <c r="A74" s="11" t="s">
        <v>146</v>
      </c>
      <c r="B74" s="10" t="s">
        <v>61</v>
      </c>
      <c r="C74" s="37" t="s">
        <v>2</v>
      </c>
      <c r="D74" s="37">
        <v>3698.1664983590008</v>
      </c>
      <c r="E74" s="2"/>
      <c r="F74" s="8" t="str">
        <f>IF(ISTEXT(#REF!),"No cancer RB-RSV",IF(E74="","Analyte conc. &lt; RL",(0.000001*$E74)/#REF!))</f>
        <v>Analyte conc. &lt; RL</v>
      </c>
      <c r="G74" s="8" t="str">
        <f>IF(ISTEXT(#REF!),"No noncancer RB-RSV",IF(E74="","Analyte conc. &lt; RL",(1*$E74)/#REF!))</f>
        <v>Analyte conc. &lt; RL</v>
      </c>
      <c r="H74" s="22"/>
      <c r="I74" s="40"/>
      <c r="J74" s="91">
        <f>VLOOKUP(B74,'Attachment 3a_noCsat'!A:N,12,FALSE)</f>
        <v>3698.1664983590008</v>
      </c>
      <c r="K74" s="92" t="str">
        <f>VLOOKUP(Table134[[#This Row],[CASRN]],'Attachment 3a_noCsat'!A:O,15,FALSE)</f>
        <v>-</v>
      </c>
    </row>
    <row r="75" spans="1:11" s="31" customFormat="1" ht="15" customHeight="1" x14ac:dyDescent="0.3">
      <c r="A75" s="11" t="s">
        <v>208</v>
      </c>
      <c r="B75" s="10" t="s">
        <v>209</v>
      </c>
      <c r="C75" s="37"/>
      <c r="D75" s="37">
        <v>18.239299610894939</v>
      </c>
      <c r="E75" s="1"/>
      <c r="F75" s="9" t="str">
        <f>IF(ISTEXT(#REF!),"No cancer RB-RSC",IF(E75="","Analyte conc. &lt; RL",(0.000001*$E75)/#REF!))</f>
        <v>Analyte conc. &lt; RL</v>
      </c>
      <c r="G75" s="9" t="str">
        <f>IF(ISTEXT(#REF!),"No noncancer RB-RSV",IF(E75="","Analyte conc. &lt; RL",(1*$E75)/#REF!))</f>
        <v>Analyte conc. &lt; RL</v>
      </c>
      <c r="H75" s="22"/>
      <c r="I75" s="40"/>
      <c r="J75" s="91">
        <f>VLOOKUP(B75,'Attachment 3a_noCsat'!A:N,12,FALSE)</f>
        <v>18.239299610894939</v>
      </c>
      <c r="K75" s="92" t="str">
        <f>VLOOKUP(Table134[[#This Row],[CASRN]],'Attachment 3a_noCsat'!A:O,15,FALSE)</f>
        <v>-</v>
      </c>
    </row>
    <row r="76" spans="1:11" s="31" customFormat="1" ht="15" customHeight="1" x14ac:dyDescent="0.3">
      <c r="A76" s="11" t="s">
        <v>78</v>
      </c>
      <c r="B76" s="10" t="s">
        <v>79</v>
      </c>
      <c r="C76" s="37">
        <v>0.48364496519882849</v>
      </c>
      <c r="D76" s="37">
        <v>236.74242424242428</v>
      </c>
      <c r="E76" s="2"/>
      <c r="F76" s="8" t="str">
        <f>IF(ISTEXT(#REF!),"No cancer RB-RSV",IF(E76="","Analyte conc. &lt; RL",(0.000001*$E76)/#REF!))</f>
        <v>Analyte conc. &lt; RL</v>
      </c>
      <c r="G76" s="8" t="str">
        <f>IF(ISTEXT(#REF!),"No noncancer RB-RSV",IF(E76="","Analyte conc. &lt; RL",(1*$E76)/#REF!))</f>
        <v>Analyte conc. &lt; RL</v>
      </c>
      <c r="H76" s="22"/>
      <c r="I76" s="40"/>
      <c r="J76" s="91">
        <f>VLOOKUP(B76,'Attachment 3a_noCsat'!A:N,12,FALSE)</f>
        <v>236.74242424242428</v>
      </c>
      <c r="K76" s="92" t="str">
        <f>VLOOKUP(Table134[[#This Row],[CASRN]],'Attachment 3a_noCsat'!A:O,15,FALSE)</f>
        <v>-</v>
      </c>
    </row>
    <row r="77" spans="1:11" s="31" customFormat="1" ht="15" customHeight="1" x14ac:dyDescent="0.3">
      <c r="A77" s="11" t="s">
        <v>147</v>
      </c>
      <c r="B77" s="10" t="s">
        <v>82</v>
      </c>
      <c r="C77" s="37">
        <v>64.521283240493901</v>
      </c>
      <c r="D77" s="37">
        <v>547.1789883268483</v>
      </c>
      <c r="E77" s="2"/>
      <c r="F77" s="8" t="str">
        <f>IF(ISTEXT(#REF!),"No cancer RB-RSV",IF(E77="","Analyte conc. &lt; RL",(0.000001*$E77)/#REF!))</f>
        <v>Analyte conc. &lt; RL</v>
      </c>
      <c r="G77" s="8" t="str">
        <f>IF(ISTEXT(#REF!),"No noncancer RB-RSV",IF(E77="","Analyte conc. &lt; RL",(1*$E77)/#REF!))</f>
        <v>Analyte conc. &lt; RL</v>
      </c>
      <c r="H77" s="22"/>
      <c r="I77" s="40"/>
      <c r="J77" s="91">
        <f>VLOOKUP(B77,'Attachment 3a_noCsat'!A:N,12,FALSE)</f>
        <v>547.1789883268483</v>
      </c>
      <c r="K77" s="92" t="str">
        <f>VLOOKUP(Table134[[#This Row],[CASRN]],'Attachment 3a_noCsat'!A:O,15,FALSE)</f>
        <v>-</v>
      </c>
    </row>
    <row r="78" spans="1:11" s="31" customFormat="1" ht="15" customHeight="1" x14ac:dyDescent="0.3">
      <c r="A78" s="11" t="s">
        <v>80</v>
      </c>
      <c r="B78" s="10" t="s">
        <v>81</v>
      </c>
      <c r="C78" s="37" t="s">
        <v>2</v>
      </c>
      <c r="D78" s="37">
        <v>51.301594746716695</v>
      </c>
      <c r="E78" s="2"/>
      <c r="F78" s="8" t="str">
        <f>IF(ISTEXT(#REF!),"No cancer RB-RSV",IF(E78="","Analyte conc. &lt; RL",(0.000001*$E78)/#REF!))</f>
        <v>Analyte conc. &lt; RL</v>
      </c>
      <c r="G78" s="8" t="str">
        <f>IF(ISTEXT(#REF!),"No noncancer RB-RSV",IF(E78="","Analyte conc. &lt; RL",(1*$E78)/#REF!))</f>
        <v>Analyte conc. &lt; RL</v>
      </c>
      <c r="H78" s="22"/>
      <c r="I78" s="40"/>
      <c r="J78" s="91">
        <f>VLOOKUP(B78,'Attachment 3a_noCsat'!A:N,12,FALSE)</f>
        <v>51.301594746716695</v>
      </c>
      <c r="K78" s="92" t="str">
        <f>VLOOKUP(Table134[[#This Row],[CASRN]],'Attachment 3a_noCsat'!A:O,15,FALSE)</f>
        <v>-</v>
      </c>
    </row>
    <row r="79" spans="1:11" s="31" customFormat="1" ht="15" customHeight="1" x14ac:dyDescent="0.3">
      <c r="A79" s="11" t="s">
        <v>148</v>
      </c>
      <c r="B79" s="10" t="s">
        <v>149</v>
      </c>
      <c r="C79" s="37" t="s">
        <v>2</v>
      </c>
      <c r="D79" s="37">
        <v>1.2159533073929965</v>
      </c>
      <c r="E79" s="2"/>
      <c r="F79" s="8" t="str">
        <f>IF(ISTEXT(#REF!),"No cancer RB-RSV",IF(E79="","Analyte conc. &lt; RL",(0.000001*$E79)/#REF!))</f>
        <v>Analyte conc. &lt; RL</v>
      </c>
      <c r="G79" s="8" t="str">
        <f>IF(ISTEXT(#REF!),"No noncancer RB-RSV",IF(E79="","Analyte conc. &lt; RL",(1*$E79)/#REF!))</f>
        <v>Analyte conc. &lt; RL</v>
      </c>
      <c r="H79" s="22"/>
      <c r="I79" s="40"/>
      <c r="J79" s="91">
        <f>VLOOKUP(B79,'Attachment 3a_noCsat'!A:N,12,FALSE)</f>
        <v>1.2159533073929965</v>
      </c>
      <c r="K79" s="92" t="str">
        <f>VLOOKUP(Table134[[#This Row],[CASRN]],'Attachment 3a_noCsat'!A:O,15,FALSE)</f>
        <v>-</v>
      </c>
    </row>
    <row r="80" spans="1:11" s="31" customFormat="1" ht="15" customHeight="1" x14ac:dyDescent="0.3">
      <c r="A80" s="11" t="s">
        <v>150</v>
      </c>
      <c r="B80" s="10" t="s">
        <v>151</v>
      </c>
      <c r="C80" s="37" t="s">
        <v>2</v>
      </c>
      <c r="D80" s="37">
        <v>1.2159533073929965</v>
      </c>
      <c r="E80" s="2"/>
      <c r="F80" s="8" t="str">
        <f>IF(ISTEXT(#REF!),"No cancer RB-RSV",IF(E80="","Analyte conc. &lt; RL",(0.000001*$E80)/#REF!))</f>
        <v>Analyte conc. &lt; RL</v>
      </c>
      <c r="G80" s="8" t="str">
        <f>IF(ISTEXT(#REF!),"No noncancer RB-RSV",IF(E80="","Analyte conc. &lt; RL",(1*$E80)/#REF!))</f>
        <v>Analyte conc. &lt; RL</v>
      </c>
      <c r="H80" s="22"/>
      <c r="I80" s="40"/>
      <c r="J80" s="91">
        <f>VLOOKUP(B80,'Attachment 3a_noCsat'!A:N,12,FALSE)</f>
        <v>0.18239299610894943</v>
      </c>
      <c r="K80" s="92" t="str">
        <f>VLOOKUP(Table134[[#This Row],[CASRN]],'Attachment 3a_noCsat'!A:O,15,FALSE)</f>
        <v>-</v>
      </c>
    </row>
    <row r="81" spans="1:11" s="31" customFormat="1" ht="15" customHeight="1" x14ac:dyDescent="0.3">
      <c r="A81" s="11" t="s">
        <v>152</v>
      </c>
      <c r="B81" s="10" t="s">
        <v>153</v>
      </c>
      <c r="C81" s="37" t="s">
        <v>2</v>
      </c>
      <c r="D81" s="37">
        <v>1.2159533073929965</v>
      </c>
      <c r="E81" s="2"/>
      <c r="F81" s="8" t="str">
        <f>IF(ISTEXT(#REF!),"No cancer RB-RSV",IF(E81="","Analyte conc. &lt; RL",(0.000001*$E81)/#REF!))</f>
        <v>Analyte conc. &lt; RL</v>
      </c>
      <c r="G81" s="8" t="str">
        <f>IF(ISTEXT(#REF!),"No noncancer RB-RSV",IF(E81="","Analyte conc. &lt; RL",(1*$E81)/#REF!))</f>
        <v>Analyte conc. &lt; RL</v>
      </c>
      <c r="H81" s="22"/>
      <c r="I81" s="40"/>
      <c r="J81" s="91">
        <f>VLOOKUP(B81,'Attachment 3a_noCsat'!A:N,12,FALSE)</f>
        <v>0.12159533073929961</v>
      </c>
      <c r="K81" s="92" t="str">
        <f>VLOOKUP(Table134[[#This Row],[CASRN]],'Attachment 3a_noCsat'!A:O,15,FALSE)</f>
        <v>-</v>
      </c>
    </row>
    <row r="82" spans="1:11" s="31" customFormat="1" ht="15" customHeight="1" x14ac:dyDescent="0.3">
      <c r="A82" s="11" t="s">
        <v>154</v>
      </c>
      <c r="B82" s="10" t="s">
        <v>155</v>
      </c>
      <c r="C82" s="37">
        <v>3.9634502562017682</v>
      </c>
      <c r="D82" s="37">
        <v>1.2159533073929965</v>
      </c>
      <c r="E82" s="2"/>
      <c r="F82" s="8" t="str">
        <f>IF(ISTEXT(#REF!),"No cancer RB-RSV",IF(E82="","Analyte conc. &lt; RL",(0.000001*$E82)/#REF!))</f>
        <v>Analyte conc. &lt; RL</v>
      </c>
      <c r="G82" s="8" t="str">
        <f>IF(ISTEXT(#REF!),"No noncancer RB-RSV",IF(E82="","Analyte conc. &lt; RL",(1*$E82)/#REF!))</f>
        <v>Analyte conc. &lt; RL</v>
      </c>
      <c r="H82" s="22"/>
      <c r="I82" s="40"/>
      <c r="J82" s="91">
        <f>VLOOKUP(B82,'Attachment 3a_noCsat'!A:N,12,FALSE)</f>
        <v>0.18239299610894943</v>
      </c>
      <c r="K82" s="92" t="str">
        <f>VLOOKUP(Table134[[#This Row],[CASRN]],'Attachment 3a_noCsat'!A:O,15,FALSE)</f>
        <v>-</v>
      </c>
    </row>
    <row r="83" spans="1:11" s="31" customFormat="1" ht="15" customHeight="1" x14ac:dyDescent="0.3">
      <c r="A83" s="11" t="s">
        <v>83</v>
      </c>
      <c r="B83" s="10" t="s">
        <v>84</v>
      </c>
      <c r="C83" s="37">
        <v>78.81861304946699</v>
      </c>
      <c r="D83" s="37">
        <v>243.19066147859925</v>
      </c>
      <c r="E83" s="2"/>
      <c r="F83" s="8" t="str">
        <f>IF(ISTEXT(#REF!),"No cancer RB-RSV",IF(E83="","Analyte conc. &lt; RL",(0.000001*$E83)/#REF!))</f>
        <v>Analyte conc. &lt; RL</v>
      </c>
      <c r="G83" s="8" t="str">
        <f>IF(ISTEXT(#REF!),"No noncancer RB-RSV",IF(E83="","Analyte conc. &lt; RL",(1*$E83)/#REF!))</f>
        <v>Analyte conc. &lt; RL</v>
      </c>
      <c r="H83" s="22"/>
      <c r="I83" s="40"/>
      <c r="J83" s="91">
        <f>VLOOKUP(B83,'Attachment 3a_noCsat'!A:N,12,FALSE)</f>
        <v>243.19066147859925</v>
      </c>
      <c r="K83" s="92" t="str">
        <f>VLOOKUP(Table134[[#This Row],[CASRN]],'Attachment 3a_noCsat'!A:O,15,FALSE)</f>
        <v>-</v>
      </c>
    </row>
    <row r="84" spans="1:11" s="31" customFormat="1" ht="15" customHeight="1" x14ac:dyDescent="0.3">
      <c r="A84" s="6" t="s">
        <v>233</v>
      </c>
      <c r="B84" s="10" t="s">
        <v>130</v>
      </c>
      <c r="C84" s="37" t="s">
        <v>2</v>
      </c>
      <c r="D84" s="37">
        <v>2364.2860990707495</v>
      </c>
      <c r="E84" s="2"/>
      <c r="F84" s="8" t="str">
        <f>IF(ISTEXT(#REF!),"No cancer RB-RSV",IF(E84="","Analyte conc. &lt; RL",(0.000001*$E84)/#REF!))</f>
        <v>Analyte conc. &lt; RL</v>
      </c>
      <c r="G84" s="8" t="str">
        <f>IF(ISTEXT(#REF!),"No noncancer RB-RSV",IF(E84="","Analyte conc. &lt; RL",(1*$E84)/#REF!))</f>
        <v>Analyte conc. &lt; RL</v>
      </c>
      <c r="H84" s="22"/>
      <c r="I84" s="40"/>
      <c r="J84" s="91">
        <f>VLOOKUP(B84,'Attachment 3a_noCsat'!A:N,12,FALSE)</f>
        <v>2364.2860990707495</v>
      </c>
      <c r="K84" s="92" t="str">
        <f>VLOOKUP(Table134[[#This Row],[CASRN]],'Attachment 3a_noCsat'!A:O,15,FALSE)</f>
        <v>Csat</v>
      </c>
    </row>
    <row r="85" spans="1:11" s="31" customFormat="1" ht="15" customHeight="1" x14ac:dyDescent="0.3">
      <c r="A85" s="11" t="s">
        <v>86</v>
      </c>
      <c r="B85" s="10" t="s">
        <v>87</v>
      </c>
      <c r="C85" s="37" t="s">
        <v>2</v>
      </c>
      <c r="D85" s="37">
        <v>366.38511846140864</v>
      </c>
      <c r="E85" s="2"/>
      <c r="F85" s="8" t="str">
        <f>IF(ISTEXT(#REF!),"No cancer RB-RSV",IF(E85="","Analyte conc. &lt; RL",(0.000001*$E85)/#REF!))</f>
        <v>Analyte conc. &lt; RL</v>
      </c>
      <c r="G85" s="8" t="str">
        <f>IF(ISTEXT(#REF!),"No noncancer RB-RSV",IF(E85="","Analyte conc. &lt; RL",(1*$E85)/#REF!))</f>
        <v>Analyte conc. &lt; RL</v>
      </c>
      <c r="H85" s="22"/>
      <c r="I85" s="40"/>
      <c r="J85" s="91">
        <f>VLOOKUP(B85,'Attachment 3a_noCsat'!A:N,12,FALSE)</f>
        <v>366.38511846140864</v>
      </c>
      <c r="K85" s="92" t="str">
        <f>VLOOKUP(Table134[[#This Row],[CASRN]],'Attachment 3a_noCsat'!A:O,15,FALSE)</f>
        <v>-</v>
      </c>
    </row>
    <row r="86" spans="1:11" s="31" customFormat="1" ht="15" customHeight="1" x14ac:dyDescent="0.3">
      <c r="A86" s="11" t="s">
        <v>88</v>
      </c>
      <c r="B86" s="10" t="s">
        <v>89</v>
      </c>
      <c r="C86" s="37" t="s">
        <v>2</v>
      </c>
      <c r="D86" s="37">
        <v>236.74242424242428</v>
      </c>
      <c r="E86" s="2"/>
      <c r="F86" s="8" t="str">
        <f>IF(ISTEXT(#REF!),"No cancer RB-RSV",IF(E86="","Analyte conc. &lt; RL",(0.000001*$E86)/#REF!))</f>
        <v>Analyte conc. &lt; RL</v>
      </c>
      <c r="G86" s="8" t="str">
        <f>IF(ISTEXT(#REF!),"No noncancer RB-RSV",IF(E86="","Analyte conc. &lt; RL",(1*$E86)/#REF!))</f>
        <v>Analyte conc. &lt; RL</v>
      </c>
      <c r="H86" s="22"/>
      <c r="I86" s="40"/>
      <c r="J86" s="91">
        <f>VLOOKUP(B86,'Attachment 3a_noCsat'!A:N,12,FALSE)</f>
        <v>236.74242424242428</v>
      </c>
      <c r="K86" s="92" t="str">
        <f>VLOOKUP(Table134[[#This Row],[CASRN]],'Attachment 3a_noCsat'!A:O,15,FALSE)</f>
        <v>-</v>
      </c>
    </row>
    <row r="87" spans="1:11" s="31" customFormat="1" ht="15" customHeight="1" x14ac:dyDescent="0.3">
      <c r="A87" s="11" t="s">
        <v>156</v>
      </c>
      <c r="B87" s="10" t="s">
        <v>157</v>
      </c>
      <c r="C87" s="37">
        <v>1.3160280971181766</v>
      </c>
      <c r="D87" s="37">
        <v>2102.646531100479</v>
      </c>
      <c r="E87" s="2"/>
      <c r="F87" s="8" t="str">
        <f>IF(ISTEXT(#REF!),"No cancer RB-RSV",IF(E87="","Analyte conc. &lt; RL",(0.000001*$E87)/#REF!))</f>
        <v>Analyte conc. &lt; RL</v>
      </c>
      <c r="G87" s="8" t="str">
        <f>IF(ISTEXT(#REF!),"No noncancer RB-RSV",IF(E87="","Analyte conc. &lt; RL",(1*$E87)/#REF!))</f>
        <v>Analyte conc. &lt; RL</v>
      </c>
      <c r="H87" s="22"/>
      <c r="I87" s="40"/>
      <c r="J87" s="91">
        <f>VLOOKUP(B87,'Attachment 3a_noCsat'!A:N,12,FALSE)</f>
        <v>2102.646531100479</v>
      </c>
      <c r="K87" s="92" t="str">
        <f>VLOOKUP(Table134[[#This Row],[CASRN]],'Attachment 3a_noCsat'!A:O,15,FALSE)</f>
        <v>-</v>
      </c>
    </row>
    <row r="88" spans="1:11" s="31" customFormat="1" ht="15" customHeight="1" x14ac:dyDescent="0.3">
      <c r="A88" s="6" t="s">
        <v>244</v>
      </c>
      <c r="B88" s="10" t="s">
        <v>91</v>
      </c>
      <c r="C88" s="37">
        <v>2.3775738391561845</v>
      </c>
      <c r="D88" s="37">
        <v>113.25581818276291</v>
      </c>
      <c r="E88" s="2"/>
      <c r="F88" s="8" t="str">
        <f>IF(ISTEXT(#REF!),"No cancer RB-RSV",IF(E88="","Analyte conc. &lt; RL",(0.000001*$E88)/#REF!))</f>
        <v>Analyte conc. &lt; RL</v>
      </c>
      <c r="G88" s="8" t="str">
        <f>IF(ISTEXT(#REF!),"No noncancer RB-RSV",IF(E88="","Analyte conc. &lt; RL",(1*$E88)/#REF!))</f>
        <v>Analyte conc. &lt; RL</v>
      </c>
      <c r="H88" s="22"/>
      <c r="I88" s="40"/>
      <c r="J88" s="91">
        <f>VLOOKUP(B88,'Attachment 3a_noCsat'!A:N,12,FALSE)</f>
        <v>118.26225040425039</v>
      </c>
      <c r="K88" s="92" t="str">
        <f>VLOOKUP(Table134[[#This Row],[CASRN]],'Attachment 3a_noCsat'!A:O,15,FALSE)</f>
        <v>Csat</v>
      </c>
    </row>
    <row r="89" spans="1:11" s="31" customFormat="1" ht="15" customHeight="1" x14ac:dyDescent="0.3">
      <c r="A89" s="11" t="s">
        <v>92</v>
      </c>
      <c r="B89" s="7" t="s">
        <v>186</v>
      </c>
      <c r="C89" s="37" t="s">
        <v>2</v>
      </c>
      <c r="D89" s="37">
        <v>0.73287992495309584</v>
      </c>
      <c r="E89" s="2"/>
      <c r="F89" s="8" t="str">
        <f>IF(ISTEXT(#REF!),"No cancer RB-RSV",IF(E89="","Analyte conc. &lt; RL",(0.000001*$E89)/#REF!))</f>
        <v>Analyte conc. &lt; RL</v>
      </c>
      <c r="G89" s="8" t="str">
        <f>IF(ISTEXT(#REF!),"No noncancer RB-RSV",IF(E89="","Analyte conc. &lt; RL",(1*$E89)/#REF!))</f>
        <v>Analyte conc. &lt; RL</v>
      </c>
      <c r="H89" s="22"/>
      <c r="I89" s="40"/>
      <c r="J89" s="91">
        <f>VLOOKUP(B89,'Attachment 3a_noCsat'!A:N,12,FALSE)</f>
        <v>0.73287992495309584</v>
      </c>
      <c r="K89" s="92" t="str">
        <f>VLOOKUP(Table134[[#This Row],[CASRN]],'Attachment 3a_noCsat'!A:O,15,FALSE)</f>
        <v>-</v>
      </c>
    </row>
    <row r="90" spans="1:11" s="31" customFormat="1" ht="15" customHeight="1" x14ac:dyDescent="0.3">
      <c r="A90" s="6" t="s">
        <v>234</v>
      </c>
      <c r="B90" s="10" t="s">
        <v>94</v>
      </c>
      <c r="C90" s="37" t="s">
        <v>2</v>
      </c>
      <c r="D90" s="37">
        <v>4889.4623910192195</v>
      </c>
      <c r="E90" s="2"/>
      <c r="F90" s="8" t="str">
        <f>IF(ISTEXT(#REF!),"No cancer RB-RSV",IF(E90="","Analyte conc. &lt; RL",(0.000001*$E90)/#REF!))</f>
        <v>Analyte conc. &lt; RL</v>
      </c>
      <c r="G90" s="8" t="str">
        <f>IF(ISTEXT(#REF!),"No noncancer RB-RSV",IF(E90="","Analyte conc. &lt; RL",(1*$E90)/#REF!))</f>
        <v>Analyte conc. &lt; RL</v>
      </c>
      <c r="H90" s="22"/>
      <c r="I90" s="40"/>
      <c r="J90" s="91">
        <f>VLOOKUP(B90,'Attachment 3a_noCsat'!A:N,12,FALSE)</f>
        <v>4889.4623910192195</v>
      </c>
      <c r="K90" s="92" t="str">
        <f>VLOOKUP(Table134[[#This Row],[CASRN]],'Attachment 3a_noCsat'!A:O,15,FALSE)</f>
        <v>Csat</v>
      </c>
    </row>
    <row r="91" spans="1:11" s="31" customFormat="1" ht="15" customHeight="1" x14ac:dyDescent="0.3">
      <c r="A91" s="6" t="s">
        <v>110</v>
      </c>
      <c r="B91" s="10" t="s">
        <v>95</v>
      </c>
      <c r="C91" s="37">
        <v>1.8557403338373113</v>
      </c>
      <c r="D91" s="37">
        <v>6.2087578446283276</v>
      </c>
      <c r="E91" s="2"/>
      <c r="F91" s="8" t="str">
        <f>IF(ISTEXT(#REF!),"No cancer RB-RSV",IF(E91="","Analyte conc. &lt; RL",(0.000001*$E91)/#REF!))</f>
        <v>Analyte conc. &lt; RL</v>
      </c>
      <c r="G91" s="8" t="str">
        <f>IF(ISTEXT(#REF!),"No noncancer RB-RSV",IF(E91="","Analyte conc. &lt; RL",(1*$E91)/#REF!))</f>
        <v>Analyte conc. &lt; RL</v>
      </c>
      <c r="H91" s="22"/>
      <c r="I91" s="40"/>
      <c r="J91" s="91">
        <f>VLOOKUP(B91,'Attachment 3a_noCsat'!A:N,12,FALSE)</f>
        <v>6.2087578446283276</v>
      </c>
      <c r="K91" s="92" t="str">
        <f>VLOOKUP(Table134[[#This Row],[CASRN]],'Attachment 3a_noCsat'!A:O,15,FALSE)</f>
        <v>-</v>
      </c>
    </row>
    <row r="92" spans="1:11" s="31" customFormat="1" ht="15" customHeight="1" x14ac:dyDescent="0.3">
      <c r="A92" s="11" t="s">
        <v>158</v>
      </c>
      <c r="B92" s="10" t="s">
        <v>96</v>
      </c>
      <c r="C92" s="37">
        <v>3.108290316359355E-3</v>
      </c>
      <c r="D92" s="37">
        <v>8.8355650083945605</v>
      </c>
      <c r="E92" s="2"/>
      <c r="F92" s="8" t="str">
        <f>IF(ISTEXT(#REF!),"No cancer RB-RSV",IF(E92="","Analyte conc. &lt; RL",(0.000001*$E92)/#REF!))</f>
        <v>Analyte conc. &lt; RL</v>
      </c>
      <c r="G92" s="8" t="str">
        <f>IF(ISTEXT(#REF!),"No noncancer RB-RSV",IF(E92="","Analyte conc. &lt; RL",(1*$E92)/#REF!))</f>
        <v>Analyte conc. &lt; RL</v>
      </c>
      <c r="H92" s="22"/>
      <c r="I92" s="40"/>
      <c r="J92" s="91">
        <f>VLOOKUP(B92,'Attachment 3a_noCsat'!A:N,12,FALSE)</f>
        <v>8.8355650083945605</v>
      </c>
      <c r="K92" s="92" t="str">
        <f>VLOOKUP(Table134[[#This Row],[CASRN]],'Attachment 3a_noCsat'!A:O,15,FALSE)</f>
        <v>-</v>
      </c>
    </row>
    <row r="93" spans="1:11" s="31" customFormat="1" ht="15" customHeight="1" x14ac:dyDescent="0.3">
      <c r="A93" s="6" t="s">
        <v>229</v>
      </c>
      <c r="B93" s="10" t="s">
        <v>97</v>
      </c>
      <c r="C93" s="37" t="s">
        <v>2</v>
      </c>
      <c r="D93" s="37">
        <v>440.39469678077353</v>
      </c>
      <c r="E93" s="2"/>
      <c r="F93" s="8" t="str">
        <f>IF(ISTEXT(#REF!),"No cancer RB-RSV",IF(E93="","Analyte conc. &lt; RL",(0.000001*$E93)/#REF!))</f>
        <v>Analyte conc. &lt; RL</v>
      </c>
      <c r="G93" s="8" t="str">
        <f>IF(ISTEXT(#REF!),"No noncancer RB-RSV",IF(E93="","Analyte conc. &lt; RL",(1*$E93)/#REF!))</f>
        <v>Analyte conc. &lt; RL</v>
      </c>
      <c r="H93" s="22"/>
      <c r="I93" s="40"/>
      <c r="J93" s="91">
        <f>VLOOKUP(B93,'Attachment 3a_noCsat'!A:N,12,FALSE)</f>
        <v>440.39469678077353</v>
      </c>
      <c r="K93" s="92" t="str">
        <f>VLOOKUP(Table134[[#This Row],[CASRN]],'Attachment 3a_noCsat'!A:O,15,FALSE)</f>
        <v>Csat</v>
      </c>
    </row>
    <row r="94" spans="1:11" s="31" customFormat="1" ht="15" customHeight="1" x14ac:dyDescent="0.3">
      <c r="A94" s="6" t="s">
        <v>235</v>
      </c>
      <c r="B94" s="10" t="s">
        <v>98</v>
      </c>
      <c r="C94" s="37" t="s">
        <v>2</v>
      </c>
      <c r="D94" s="37">
        <v>396.9290623015919</v>
      </c>
      <c r="E94" s="2"/>
      <c r="F94" s="8" t="str">
        <f>IF(ISTEXT(#REF!),"No cancer RB-RSV",IF(E94="","Analyte conc. &lt; RL",(0.000001*$E94)/#REF!))</f>
        <v>Analyte conc. &lt; RL</v>
      </c>
      <c r="G94" s="8" t="str">
        <f>IF(ISTEXT(#REF!),"No noncancer RB-RSV",IF(E94="","Analyte conc. &lt; RL",(1*$E94)/#REF!))</f>
        <v>Analyte conc. &lt; RL</v>
      </c>
      <c r="H94" s="22"/>
      <c r="I94" s="40"/>
      <c r="J94" s="91">
        <f>VLOOKUP(B94,'Attachment 3a_noCsat'!A:N,12,FALSE)</f>
        <v>396.9290623015919</v>
      </c>
      <c r="K94" s="92" t="str">
        <f>VLOOKUP(Table134[[#This Row],[CASRN]],'Attachment 3a_noCsat'!A:O,15,FALSE)</f>
        <v>Csat</v>
      </c>
    </row>
    <row r="95" spans="1:11" s="31" customFormat="1" ht="15" customHeight="1" x14ac:dyDescent="0.3">
      <c r="A95" s="6" t="s">
        <v>228</v>
      </c>
      <c r="B95" s="10" t="s">
        <v>99</v>
      </c>
      <c r="C95" s="37" t="s">
        <v>2</v>
      </c>
      <c r="D95" s="37">
        <v>365.18712524768347</v>
      </c>
      <c r="E95" s="2"/>
      <c r="F95" s="8" t="str">
        <f>IF(ISTEXT(#REF!),"No cancer RB-RSV",IF(E95="","Analyte conc. &lt; RL",(0.000001*$E95)/#REF!))</f>
        <v>Analyte conc. &lt; RL</v>
      </c>
      <c r="G95" s="8" t="str">
        <f>IF(ISTEXT(#REF!),"No noncancer RB-RSV",IF(E95="","Analyte conc. &lt; RL",(1*$E95)/#REF!))</f>
        <v>Analyte conc. &lt; RL</v>
      </c>
      <c r="H95" s="22"/>
      <c r="I95" s="40"/>
      <c r="J95" s="91">
        <f>VLOOKUP(B95,'Attachment 3a_noCsat'!A:N,12,FALSE)</f>
        <v>365.18712524768347</v>
      </c>
      <c r="K95" s="92" t="str">
        <f>VLOOKUP(Table134[[#This Row],[CASRN]],'Attachment 3a_noCsat'!A:O,15,FALSE)</f>
        <v>Csat</v>
      </c>
    </row>
    <row r="96" spans="1:11" s="31" customFormat="1" ht="15" customHeight="1" x14ac:dyDescent="0.3">
      <c r="A96" s="11" t="s">
        <v>162</v>
      </c>
      <c r="B96" s="10" t="s">
        <v>100</v>
      </c>
      <c r="C96" s="37">
        <v>11.513990521448671</v>
      </c>
      <c r="D96" s="37">
        <v>34.891770380515695</v>
      </c>
      <c r="E96" s="2"/>
      <c r="F96" s="8" t="str">
        <f>IF(ISTEXT(#REF!),"No cancer RB-RSV",IF(E96="","Analyte conc. &lt; RL",(0.000001*$E96)/#REF!))</f>
        <v>Analyte conc. &lt; RL</v>
      </c>
      <c r="G96" s="8" t="str">
        <f>IF(ISTEXT(#REF!),"No noncancer RB-RSV",IF(E96="","Analyte conc. &lt; RL",(1*$E96)/#REF!))</f>
        <v>Analyte conc. &lt; RL</v>
      </c>
      <c r="H96" s="22"/>
      <c r="I96" s="40"/>
      <c r="J96" s="91">
        <f>VLOOKUP(B96,'Attachment 3a_noCsat'!A:N,12,FALSE)</f>
        <v>34.891770380515695</v>
      </c>
      <c r="K96" s="92" t="str">
        <f>VLOOKUP(Table134[[#This Row],[CASRN]],'Attachment 3a_noCsat'!A:O,15,FALSE)</f>
        <v>-</v>
      </c>
    </row>
    <row r="97" spans="1:11" s="31" customFormat="1" ht="15" customHeight="1" x14ac:dyDescent="0.3">
      <c r="A97" s="11" t="s">
        <v>101</v>
      </c>
      <c r="B97" s="10" t="s">
        <v>187</v>
      </c>
      <c r="C97" s="37" t="s">
        <v>2</v>
      </c>
      <c r="D97" s="37">
        <v>43.972795497185736</v>
      </c>
      <c r="E97" s="2"/>
      <c r="F97" s="8" t="str">
        <f>IF(ISTEXT(#REF!),"No cancer RB-RSV",IF(E97="","Analyte conc. &lt; RL",(0.000001*$E97)/#REF!))</f>
        <v>Analyte conc. &lt; RL</v>
      </c>
      <c r="G97" s="8" t="str">
        <f>IF(ISTEXT(#REF!),"No noncancer RB-RSV",IF(E97="","Analyte conc. &lt; RL",(1*$E97)/#REF!))</f>
        <v>Analyte conc. &lt; RL</v>
      </c>
      <c r="H97" s="22"/>
      <c r="I97" s="40"/>
      <c r="J97" s="91">
        <f>VLOOKUP(B97,'Attachment 3a_noCsat'!A:N,12,FALSE)</f>
        <v>43.972795497185736</v>
      </c>
      <c r="K97" s="92" t="str">
        <f>VLOOKUP(Table134[[#This Row],[CASRN]],'Attachment 3a_noCsat'!A:O,15,FALSE)</f>
        <v>-</v>
      </c>
    </row>
    <row r="98" spans="1:11" s="31" customFormat="1" ht="15" customHeight="1" x14ac:dyDescent="0.3">
      <c r="A98" s="11" t="s">
        <v>102</v>
      </c>
      <c r="B98" s="10" t="s">
        <v>103</v>
      </c>
      <c r="C98" s="37" t="s">
        <v>2</v>
      </c>
      <c r="D98" s="37">
        <v>2.7653408527644432</v>
      </c>
      <c r="E98" s="2"/>
      <c r="F98" s="8" t="str">
        <f>IF(ISTEXT(#REF!),"No cancer RB-RSV",IF(E98="","Analyte conc. &lt; RL",(0.000001*$E98)/#REF!))</f>
        <v>Analyte conc. &lt; RL</v>
      </c>
      <c r="G98" s="8" t="str">
        <f>IF(ISTEXT(#REF!),"No noncancer RB-RSV",IF(E98="","Analyte conc. &lt; RL",(1*$E98)/#REF!))</f>
        <v>Analyte conc. &lt; RL</v>
      </c>
      <c r="H98" s="22"/>
      <c r="I98" s="40"/>
      <c r="J98" s="91">
        <f>VLOOKUP(B98,'Attachment 3a_noCsat'!A:N,12,FALSE)</f>
        <v>2.7653408527644432</v>
      </c>
      <c r="K98" s="92" t="str">
        <f>VLOOKUP(Table134[[#This Row],[CASRN]],'Attachment 3a_noCsat'!A:O,15,FALSE)</f>
        <v>-</v>
      </c>
    </row>
    <row r="99" spans="1:11" s="31" customFormat="1" ht="15" customHeight="1" x14ac:dyDescent="0.3">
      <c r="A99" s="11" t="s">
        <v>104</v>
      </c>
      <c r="B99" s="10" t="s">
        <v>105</v>
      </c>
      <c r="C99" s="37">
        <v>9.8259506587504319E-2</v>
      </c>
      <c r="D99" s="37">
        <v>1.0813069903592831</v>
      </c>
      <c r="E99" s="2"/>
      <c r="F99" s="8" t="str">
        <f>IF(ISTEXT(#REF!),"No cancer RB-RSV",IF(E99="","Analyte conc. &lt; RL",(0.000001*$E99)/#REF!))</f>
        <v>Analyte conc. &lt; RL</v>
      </c>
      <c r="G99" s="8" t="str">
        <f>IF(ISTEXT(#REF!),"No noncancer RB-RSV",IF(E99="","Analyte conc. &lt; RL",(1*$E99)/#REF!))</f>
        <v>Analyte conc. &lt; RL</v>
      </c>
      <c r="H99" s="22"/>
      <c r="I99" s="40"/>
      <c r="J99" s="91">
        <f>VLOOKUP(B99,'Attachment 3a_noCsat'!A:N,12,FALSE)</f>
        <v>1.0813069903592829</v>
      </c>
      <c r="K99" s="92" t="str">
        <f>VLOOKUP(Table134[[#This Row],[CASRN]],'Attachment 3a_noCsat'!A:O,15,FALSE)</f>
        <v>-</v>
      </c>
    </row>
    <row r="100" spans="1:11" s="31" customFormat="1" ht="15" customHeight="1" x14ac:dyDescent="0.3">
      <c r="A100" s="6" t="s">
        <v>227</v>
      </c>
      <c r="B100" s="10" t="s">
        <v>107</v>
      </c>
      <c r="C100" s="37" t="s">
        <v>2</v>
      </c>
      <c r="D100" s="37">
        <v>981.64432705869888</v>
      </c>
      <c r="E100" s="2"/>
      <c r="F100" s="8" t="str">
        <f>IF(ISTEXT(#REF!),"No cancer RB-RSV",IF(E100="","Analyte conc. &lt; RL",(0.000001*$E100)/#REF!))</f>
        <v>Analyte conc. &lt; RL</v>
      </c>
      <c r="G100" s="8" t="str">
        <f>IF(ISTEXT(#REF!),"No noncancer RB-RSV",IF(E100="","Analyte conc. &lt; RL",(1*$E100)/#REF!))</f>
        <v>Analyte conc. &lt; RL</v>
      </c>
      <c r="H100" s="22"/>
      <c r="I100" s="40"/>
      <c r="J100" s="91">
        <f>VLOOKUP(B100,'Attachment 3a_noCsat'!A:N,12,FALSE)</f>
        <v>981.64432705869888</v>
      </c>
      <c r="K100" s="92" t="str">
        <f>VLOOKUP(Table134[[#This Row],[CASRN]],'Attachment 3a_noCsat'!A:O,15,FALSE)</f>
        <v>Csat</v>
      </c>
    </row>
    <row r="101" spans="1:11" s="31" customFormat="1" ht="15" customHeight="1" x14ac:dyDescent="0.3">
      <c r="A101" s="11" t="s">
        <v>108</v>
      </c>
      <c r="B101" s="10" t="s">
        <v>109</v>
      </c>
      <c r="C101" s="37" t="s">
        <v>2</v>
      </c>
      <c r="D101" s="37">
        <v>21986.397748592874</v>
      </c>
      <c r="E101" s="2"/>
      <c r="F101" s="8" t="str">
        <f>IF(ISTEXT(#REF!),"No cancer RB-RSV",IF(E101="","Analyte conc. &lt; RL",(0.000001*$E101)/#REF!))</f>
        <v>Analyte conc. &lt; RL</v>
      </c>
      <c r="G101" s="8" t="str">
        <f>IF(ISTEXT(#REF!),"No noncancer RB-RSV",IF(E101="","Analyte conc. &lt; RL",(1*$E101)/#REF!))</f>
        <v>Analyte conc. &lt; RL</v>
      </c>
      <c r="H101" s="22"/>
      <c r="I101" s="40"/>
      <c r="J101" s="91">
        <f>VLOOKUP(B101,'Attachment 3a_noCsat'!A:N,12,FALSE)</f>
        <v>21986.397748592874</v>
      </c>
      <c r="K101" s="92" t="str">
        <f>VLOOKUP(Table134[[#This Row],[CASRN]],'Attachment 3a_noCsat'!A:O,15,FALSE)</f>
        <v>-</v>
      </c>
    </row>
    <row r="102" spans="1:11" s="31" customFormat="1" ht="32.25" customHeight="1" x14ac:dyDescent="0.3">
      <c r="A102" s="97"/>
      <c r="B102" s="97"/>
      <c r="C102" s="97"/>
      <c r="D102" s="97"/>
      <c r="E102" s="98"/>
      <c r="F102" s="13" t="s">
        <v>131</v>
      </c>
      <c r="G102" s="14" t="s">
        <v>132</v>
      </c>
      <c r="H102" s="22"/>
      <c r="I102" s="36"/>
      <c r="J102" s="19"/>
    </row>
    <row r="103" spans="1:11" s="31" customFormat="1" ht="15" customHeight="1" x14ac:dyDescent="0.3">
      <c r="A103" s="32"/>
      <c r="B103" s="17"/>
      <c r="C103"/>
      <c r="D103"/>
      <c r="E103"/>
      <c r="F103" s="9">
        <f>SUM(F19:F101)</f>
        <v>0</v>
      </c>
      <c r="G103" s="15">
        <f>SUM(G19:G101)</f>
        <v>0</v>
      </c>
      <c r="H103" s="22"/>
      <c r="I103" s="36"/>
      <c r="J103" s="19"/>
    </row>
    <row r="104" spans="1:11" s="31" customFormat="1" ht="15" customHeight="1" x14ac:dyDescent="0.3">
      <c r="A104" s="73" t="s">
        <v>221</v>
      </c>
      <c r="B104" s="17"/>
      <c r="C104"/>
      <c r="D104"/>
      <c r="E104"/>
      <c r="F104"/>
      <c r="G104"/>
      <c r="H104" s="22"/>
      <c r="I104" s="36"/>
      <c r="J104" s="19"/>
    </row>
    <row r="105" spans="1:11" s="31" customFormat="1" ht="15" customHeight="1" x14ac:dyDescent="0.3">
      <c r="A105" s="16" t="s">
        <v>175</v>
      </c>
      <c r="B105" s="17"/>
      <c r="C105"/>
      <c r="D105"/>
      <c r="E105"/>
      <c r="F105"/>
      <c r="G105"/>
      <c r="H105" s="22"/>
      <c r="I105" s="36"/>
      <c r="J105" s="19"/>
    </row>
    <row r="106" spans="1:11" s="31" customFormat="1" ht="15" customHeight="1" x14ac:dyDescent="0.3">
      <c r="A106" s="16" t="s">
        <v>113</v>
      </c>
      <c r="B106" s="17"/>
      <c r="C106"/>
      <c r="D106"/>
      <c r="E106"/>
      <c r="F106"/>
      <c r="G106"/>
      <c r="H106" s="22"/>
      <c r="I106" s="36"/>
      <c r="J106" s="19"/>
    </row>
    <row r="107" spans="1:11" s="31" customFormat="1" ht="15" customHeight="1" x14ac:dyDescent="0.3">
      <c r="A107" s="16" t="s">
        <v>114</v>
      </c>
      <c r="B107" s="17"/>
      <c r="C107"/>
      <c r="D107"/>
      <c r="E107"/>
      <c r="F107"/>
      <c r="G107"/>
      <c r="H107" s="22"/>
      <c r="I107" s="36"/>
      <c r="J107" s="19"/>
    </row>
    <row r="108" spans="1:11" s="31" customFormat="1" ht="15" customHeight="1" x14ac:dyDescent="0.3">
      <c r="A108" s="16" t="s">
        <v>115</v>
      </c>
      <c r="B108" s="17"/>
      <c r="C108"/>
      <c r="D108"/>
      <c r="E108"/>
      <c r="F108"/>
      <c r="G108"/>
      <c r="H108" s="22"/>
      <c r="I108" s="36"/>
      <c r="J108" s="19"/>
    </row>
    <row r="109" spans="1:11" s="31" customFormat="1" ht="15" customHeight="1" x14ac:dyDescent="0.35">
      <c r="A109" s="18" t="s">
        <v>176</v>
      </c>
      <c r="B109" s="17"/>
      <c r="C109"/>
      <c r="D109"/>
      <c r="E109"/>
      <c r="F109"/>
      <c r="G109" s="17"/>
      <c r="H109" s="22"/>
      <c r="I109" s="36"/>
      <c r="J109" s="19"/>
    </row>
    <row r="110" spans="1:11" s="31" customFormat="1" ht="15" customHeight="1" x14ac:dyDescent="0.35">
      <c r="A110" s="18" t="s">
        <v>177</v>
      </c>
      <c r="B110" s="17"/>
      <c r="C110"/>
      <c r="D110"/>
      <c r="E110"/>
      <c r="F110"/>
      <c r="G110" s="17"/>
      <c r="H110" s="22"/>
      <c r="I110" s="36"/>
      <c r="J110" s="19"/>
    </row>
    <row r="111" spans="1:11" s="31" customFormat="1" ht="15" customHeight="1" x14ac:dyDescent="0.3">
      <c r="A111" s="16" t="s">
        <v>219</v>
      </c>
      <c r="B111" s="17"/>
      <c r="C111"/>
      <c r="D111"/>
      <c r="E111"/>
      <c r="F111"/>
      <c r="G111"/>
      <c r="H111" s="22"/>
      <c r="I111" s="36"/>
      <c r="J111" s="19"/>
    </row>
    <row r="112" spans="1:11" s="31" customFormat="1" ht="15" customHeight="1" x14ac:dyDescent="0.3">
      <c r="A112" t="s">
        <v>220</v>
      </c>
      <c r="B112" s="17"/>
      <c r="C112"/>
      <c r="D112"/>
      <c r="E112"/>
      <c r="F112"/>
      <c r="G112"/>
      <c r="H112" s="22"/>
      <c r="I112" s="36"/>
      <c r="J112" s="19"/>
    </row>
    <row r="113" spans="1:10" s="31" customFormat="1" ht="15" customHeight="1" x14ac:dyDescent="0.3">
      <c r="A113" s="93" t="s">
        <v>222</v>
      </c>
      <c r="B113" s="94"/>
      <c r="C113" s="94"/>
      <c r="D113" s="94"/>
      <c r="E113" s="94"/>
      <c r="F113" s="94"/>
      <c r="G113" s="94"/>
      <c r="H113" s="22"/>
      <c r="I113" s="36"/>
      <c r="J113" s="19"/>
    </row>
    <row r="114" spans="1:10" s="31" customFormat="1" ht="15" customHeight="1" x14ac:dyDescent="0.3">
      <c r="A114" s="93" t="s">
        <v>184</v>
      </c>
      <c r="B114" s="94"/>
      <c r="C114" s="94"/>
      <c r="D114" s="94"/>
      <c r="E114" s="94"/>
      <c r="F114" s="94"/>
      <c r="G114" s="94"/>
      <c r="H114" s="22"/>
      <c r="I114" s="36"/>
      <c r="J114" s="19"/>
    </row>
    <row r="115" spans="1:10" s="31" customFormat="1" ht="15" customHeight="1" x14ac:dyDescent="0.3">
      <c r="A115" s="93" t="s">
        <v>170</v>
      </c>
      <c r="B115" s="94"/>
      <c r="C115" s="94"/>
      <c r="D115" s="94"/>
      <c r="E115" s="94"/>
      <c r="F115" s="94"/>
      <c r="G115" s="94"/>
      <c r="H115" s="22"/>
      <c r="I115" s="36"/>
      <c r="J115" s="19"/>
    </row>
    <row r="116" spans="1:10" s="31" customFormat="1" ht="16.5" customHeight="1" x14ac:dyDescent="0.3">
      <c r="A116" s="95" t="s">
        <v>171</v>
      </c>
      <c r="B116" s="96"/>
      <c r="C116" s="96"/>
      <c r="D116" s="96"/>
      <c r="E116" s="96"/>
      <c r="F116" s="96"/>
      <c r="G116" s="96"/>
      <c r="H116" s="22"/>
      <c r="I116" s="36"/>
      <c r="J116" s="19"/>
    </row>
    <row r="117" spans="1:10" s="31" customFormat="1" ht="15" customHeight="1" x14ac:dyDescent="0.3">
      <c r="A117" s="93" t="s">
        <v>245</v>
      </c>
      <c r="B117" s="94"/>
      <c r="C117" s="94"/>
      <c r="D117" s="94"/>
      <c r="E117" s="94"/>
      <c r="F117" s="94"/>
      <c r="G117" s="94"/>
      <c r="H117" s="22"/>
      <c r="I117" s="36"/>
      <c r="J117" s="19"/>
    </row>
    <row r="118" spans="1:10" s="31" customFormat="1" ht="15" customHeight="1" x14ac:dyDescent="0.3">
      <c r="A118" s="21" t="s">
        <v>223</v>
      </c>
      <c r="B118" s="17"/>
      <c r="C118"/>
      <c r="D118"/>
      <c r="E118"/>
      <c r="F118"/>
      <c r="G118"/>
      <c r="H118" s="22"/>
      <c r="I118" s="36"/>
      <c r="J118" s="19"/>
    </row>
    <row r="119" spans="1:10" s="31" customFormat="1" ht="15" customHeight="1" x14ac:dyDescent="0.3">
      <c r="A119" s="20"/>
      <c r="B119" s="19"/>
      <c r="C119" s="20"/>
      <c r="D119" s="20"/>
      <c r="E119" s="20"/>
      <c r="F119" s="20"/>
      <c r="G119" s="20"/>
      <c r="H119" s="22"/>
      <c r="I119" s="36"/>
      <c r="J119" s="19"/>
    </row>
    <row r="120" spans="1:10" s="31" customFormat="1" ht="15" customHeight="1" x14ac:dyDescent="0.3">
      <c r="A120" s="20"/>
      <c r="B120" s="19"/>
      <c r="C120" s="20"/>
      <c r="D120" s="20"/>
      <c r="E120" s="20"/>
      <c r="F120" s="20"/>
      <c r="G120" s="20"/>
      <c r="H120" s="22"/>
      <c r="I120" s="36"/>
      <c r="J120" s="19"/>
    </row>
    <row r="121" spans="1:10" s="31" customFormat="1" ht="15" customHeight="1" x14ac:dyDescent="0.3">
      <c r="A121" s="20"/>
      <c r="B121" s="19"/>
      <c r="C121" s="20"/>
      <c r="D121" s="20"/>
      <c r="E121" s="20"/>
      <c r="F121" s="20"/>
      <c r="G121" s="20"/>
      <c r="H121" s="22"/>
      <c r="I121" s="36"/>
      <c r="J121" s="19"/>
    </row>
    <row r="122" spans="1:10" s="31" customFormat="1" ht="15" customHeight="1" x14ac:dyDescent="0.3">
      <c r="A122" s="20"/>
      <c r="B122" s="19"/>
      <c r="C122" s="20"/>
      <c r="D122" s="20"/>
      <c r="E122" s="20"/>
      <c r="F122" s="20"/>
      <c r="G122" s="20"/>
      <c r="H122" s="22"/>
      <c r="I122" s="36"/>
      <c r="J122" s="19"/>
    </row>
    <row r="123" spans="1:10" s="31" customFormat="1" ht="15.75" customHeight="1" x14ac:dyDescent="0.3">
      <c r="A123" s="20"/>
      <c r="B123" s="19"/>
      <c r="C123" s="20"/>
      <c r="D123" s="20"/>
      <c r="E123" s="20"/>
      <c r="F123" s="20"/>
      <c r="G123" s="20"/>
      <c r="H123" s="22"/>
      <c r="I123" s="36"/>
      <c r="J123" s="19"/>
    </row>
    <row r="124" spans="1:10" s="31" customFormat="1" ht="15.75" customHeight="1" x14ac:dyDescent="0.3">
      <c r="A124" s="20"/>
      <c r="B124" s="19"/>
      <c r="C124" s="20"/>
      <c r="D124" s="20"/>
      <c r="E124" s="20"/>
      <c r="F124" s="20"/>
      <c r="G124" s="20"/>
      <c r="H124" s="22"/>
      <c r="I124" s="36"/>
      <c r="J124" s="19"/>
    </row>
    <row r="125" spans="1:10" s="31" customFormat="1" ht="15.75" customHeight="1" x14ac:dyDescent="0.3">
      <c r="A125" s="20"/>
      <c r="B125" s="19"/>
      <c r="C125" s="20"/>
      <c r="D125" s="20"/>
      <c r="E125" s="20"/>
      <c r="F125" s="20"/>
      <c r="G125" s="20"/>
      <c r="H125" s="22"/>
      <c r="I125" s="36"/>
      <c r="J125" s="19"/>
    </row>
    <row r="126" spans="1:10" s="31" customFormat="1" ht="15.75" customHeight="1" x14ac:dyDescent="0.3">
      <c r="A126" s="20"/>
      <c r="B126" s="19"/>
      <c r="C126" s="20"/>
      <c r="D126" s="20"/>
      <c r="E126" s="20"/>
      <c r="F126" s="20"/>
      <c r="G126" s="20"/>
      <c r="H126" s="22"/>
      <c r="I126" s="36"/>
      <c r="J126" s="19"/>
    </row>
    <row r="127" spans="1:10" s="31" customFormat="1" ht="15.75" customHeight="1" x14ac:dyDescent="0.3">
      <c r="A127" s="20"/>
      <c r="B127" s="19"/>
      <c r="C127" s="20"/>
      <c r="D127" s="20"/>
      <c r="E127" s="20"/>
      <c r="F127" s="20"/>
      <c r="G127" s="20"/>
      <c r="H127" s="22"/>
      <c r="I127" s="36"/>
      <c r="J127" s="19"/>
    </row>
    <row r="128" spans="1:10" s="31" customFormat="1" ht="15.75" customHeight="1" x14ac:dyDescent="0.3">
      <c r="A128" s="20"/>
      <c r="B128" s="19"/>
      <c r="C128" s="20"/>
      <c r="D128" s="20"/>
      <c r="E128" s="20"/>
      <c r="F128" s="20"/>
      <c r="G128" s="20"/>
      <c r="H128" s="22"/>
      <c r="I128" s="36"/>
      <c r="J128" s="19"/>
    </row>
    <row r="129" spans="1:10" s="31" customFormat="1" ht="16.5" customHeight="1" x14ac:dyDescent="0.3">
      <c r="A129" s="20"/>
      <c r="B129" s="19"/>
      <c r="C129" s="20"/>
      <c r="D129" s="20"/>
      <c r="E129" s="20"/>
      <c r="F129" s="20"/>
      <c r="G129" s="20"/>
      <c r="H129" s="22"/>
      <c r="I129" s="36"/>
      <c r="J129" s="19"/>
    </row>
    <row r="130" spans="1:10" ht="14.4" x14ac:dyDescent="0.3">
      <c r="H130"/>
      <c r="I130" s="17"/>
    </row>
    <row r="131" spans="1:10" ht="14.4" x14ac:dyDescent="0.3">
      <c r="H131"/>
      <c r="I131" s="17"/>
    </row>
    <row r="132" spans="1:10" ht="14.4" x14ac:dyDescent="0.3">
      <c r="H132"/>
      <c r="I132" s="17"/>
    </row>
    <row r="133" spans="1:10" ht="14.4" x14ac:dyDescent="0.3">
      <c r="H133"/>
      <c r="I133" s="17"/>
    </row>
    <row r="134" spans="1:10" ht="14.4" x14ac:dyDescent="0.3">
      <c r="H134"/>
      <c r="I134" s="17"/>
    </row>
    <row r="135" spans="1:10" ht="14.4" x14ac:dyDescent="0.3">
      <c r="H135"/>
      <c r="I135" s="17"/>
    </row>
    <row r="136" spans="1:10" ht="14.4" x14ac:dyDescent="0.3">
      <c r="H136"/>
      <c r="I136" s="17"/>
    </row>
    <row r="137" spans="1:10" ht="14.4" x14ac:dyDescent="0.3">
      <c r="H137"/>
      <c r="I137" s="17"/>
    </row>
    <row r="138" spans="1:10" ht="14.4" x14ac:dyDescent="0.3">
      <c r="H138"/>
      <c r="I138" s="17"/>
    </row>
    <row r="139" spans="1:10" ht="14.4" x14ac:dyDescent="0.3">
      <c r="H139"/>
      <c r="I139" s="17"/>
    </row>
    <row r="140" spans="1:10" ht="14.4" x14ac:dyDescent="0.3">
      <c r="H140"/>
      <c r="I140" s="17"/>
    </row>
    <row r="141" spans="1:10" ht="14.4" x14ac:dyDescent="0.3">
      <c r="H141"/>
      <c r="I141" s="17"/>
    </row>
    <row r="142" spans="1:10" ht="14.4" x14ac:dyDescent="0.3">
      <c r="H142"/>
      <c r="I142" s="17"/>
    </row>
    <row r="143" spans="1:10" ht="14.4" x14ac:dyDescent="0.3">
      <c r="H143"/>
      <c r="I143" s="17"/>
    </row>
    <row r="144" spans="1:10" ht="14.4" x14ac:dyDescent="0.3">
      <c r="H144"/>
      <c r="I144" s="17"/>
    </row>
    <row r="145" spans="8:9" ht="14.4" x14ac:dyDescent="0.3">
      <c r="H145"/>
      <c r="I145" s="17"/>
    </row>
    <row r="146" spans="8:9" ht="14.4" x14ac:dyDescent="0.3">
      <c r="H146"/>
      <c r="I146" s="17"/>
    </row>
    <row r="147" spans="8:9" ht="14.4" x14ac:dyDescent="0.3">
      <c r="H147"/>
      <c r="I147" s="17"/>
    </row>
    <row r="148" spans="8:9" ht="14.4" x14ac:dyDescent="0.3">
      <c r="H148"/>
      <c r="I148" s="17"/>
    </row>
    <row r="149" spans="8:9" ht="14.4" x14ac:dyDescent="0.3">
      <c r="H149"/>
      <c r="I149" s="17"/>
    </row>
    <row r="150" spans="8:9" ht="14.4" x14ac:dyDescent="0.3">
      <c r="H150"/>
      <c r="I150" s="17"/>
    </row>
    <row r="151" spans="8:9" ht="14.4" x14ac:dyDescent="0.3">
      <c r="H151"/>
      <c r="I151" s="17"/>
    </row>
    <row r="152" spans="8:9" ht="14.4" x14ac:dyDescent="0.3">
      <c r="H152"/>
      <c r="I152" s="17"/>
    </row>
    <row r="153" spans="8:9" ht="14.4" x14ac:dyDescent="0.3">
      <c r="H153"/>
      <c r="I153" s="17"/>
    </row>
    <row r="154" spans="8:9" ht="14.4" x14ac:dyDescent="0.3">
      <c r="H154"/>
      <c r="I154" s="17"/>
    </row>
    <row r="155" spans="8:9" ht="14.4" x14ac:dyDescent="0.3">
      <c r="H155"/>
      <c r="I155" s="17"/>
    </row>
    <row r="156" spans="8:9" ht="14.4" x14ac:dyDescent="0.3">
      <c r="H156"/>
      <c r="I156" s="17"/>
    </row>
    <row r="157" spans="8:9" ht="14.4" x14ac:dyDescent="0.3">
      <c r="H157"/>
      <c r="I157" s="17"/>
    </row>
    <row r="158" spans="8:9" ht="14.4" x14ac:dyDescent="0.3">
      <c r="H158"/>
      <c r="I158" s="17"/>
    </row>
    <row r="159" spans="8:9" ht="14.4" x14ac:dyDescent="0.3">
      <c r="H159"/>
      <c r="I159" s="17"/>
    </row>
    <row r="160" spans="8:9" ht="14.4" x14ac:dyDescent="0.3">
      <c r="H160"/>
      <c r="I160" s="17"/>
    </row>
    <row r="161" spans="8:9" ht="14.4" x14ac:dyDescent="0.3">
      <c r="H161"/>
      <c r="I161" s="17"/>
    </row>
    <row r="162" spans="8:9" ht="14.4" x14ac:dyDescent="0.3">
      <c r="H162"/>
      <c r="I162" s="17"/>
    </row>
    <row r="163" spans="8:9" ht="14.4" x14ac:dyDescent="0.3">
      <c r="H163"/>
      <c r="I163" s="17"/>
    </row>
    <row r="164" spans="8:9" ht="14.4" x14ac:dyDescent="0.3">
      <c r="H164"/>
      <c r="I164" s="17"/>
    </row>
    <row r="165" spans="8:9" ht="14.4" x14ac:dyDescent="0.3">
      <c r="H165"/>
      <c r="I165" s="17"/>
    </row>
    <row r="166" spans="8:9" ht="14.4" x14ac:dyDescent="0.3">
      <c r="H166"/>
      <c r="I166" s="17"/>
    </row>
    <row r="167" spans="8:9" ht="14.4" x14ac:dyDescent="0.3">
      <c r="H167"/>
      <c r="I167" s="17"/>
    </row>
    <row r="168" spans="8:9" ht="14.4" x14ac:dyDescent="0.3">
      <c r="H168"/>
      <c r="I168" s="17"/>
    </row>
    <row r="169" spans="8:9" ht="14.4" x14ac:dyDescent="0.3">
      <c r="H169"/>
      <c r="I169" s="17"/>
    </row>
    <row r="170" spans="8:9" ht="14.4" x14ac:dyDescent="0.3">
      <c r="H170"/>
      <c r="I170" s="17"/>
    </row>
    <row r="171" spans="8:9" ht="14.4" x14ac:dyDescent="0.3">
      <c r="H171"/>
      <c r="I171" s="17"/>
    </row>
    <row r="172" spans="8:9" ht="14.4" x14ac:dyDescent="0.3">
      <c r="H172"/>
      <c r="I172" s="17"/>
    </row>
    <row r="173" spans="8:9" ht="14.4" x14ac:dyDescent="0.3">
      <c r="H173"/>
      <c r="I173" s="17"/>
    </row>
    <row r="174" spans="8:9" ht="14.4" x14ac:dyDescent="0.3">
      <c r="H174"/>
      <c r="I174" s="17"/>
    </row>
    <row r="175" spans="8:9" ht="14.4" x14ac:dyDescent="0.3">
      <c r="H175"/>
      <c r="I175" s="17"/>
    </row>
    <row r="176" spans="8:9" ht="14.4" x14ac:dyDescent="0.3">
      <c r="H176"/>
      <c r="I176" s="17"/>
    </row>
    <row r="177" spans="8:9" ht="14.4" x14ac:dyDescent="0.3">
      <c r="H177"/>
      <c r="I177" s="17"/>
    </row>
    <row r="178" spans="8:9" ht="14.4" x14ac:dyDescent="0.3">
      <c r="H178"/>
      <c r="I178" s="17"/>
    </row>
    <row r="179" spans="8:9" ht="14.4" x14ac:dyDescent="0.3">
      <c r="H179"/>
      <c r="I179" s="17"/>
    </row>
    <row r="180" spans="8:9" ht="14.4" x14ac:dyDescent="0.3">
      <c r="H180"/>
      <c r="I180" s="17"/>
    </row>
    <row r="181" spans="8:9" ht="14.4" x14ac:dyDescent="0.3">
      <c r="H181"/>
      <c r="I181" s="17"/>
    </row>
    <row r="182" spans="8:9" ht="14.4" x14ac:dyDescent="0.3">
      <c r="H182"/>
      <c r="I182" s="17"/>
    </row>
    <row r="183" spans="8:9" ht="14.4" x14ac:dyDescent="0.3">
      <c r="H183"/>
      <c r="I183" s="17"/>
    </row>
    <row r="184" spans="8:9" ht="14.4" x14ac:dyDescent="0.3">
      <c r="H184"/>
      <c r="I184" s="17"/>
    </row>
    <row r="185" spans="8:9" ht="14.4" x14ac:dyDescent="0.3">
      <c r="H185"/>
      <c r="I185" s="17"/>
    </row>
    <row r="186" spans="8:9" ht="14.4" x14ac:dyDescent="0.3">
      <c r="H186"/>
      <c r="I186" s="17"/>
    </row>
    <row r="187" spans="8:9" ht="14.4" x14ac:dyDescent="0.3">
      <c r="H187"/>
      <c r="I187" s="17"/>
    </row>
    <row r="188" spans="8:9" ht="14.4" x14ac:dyDescent="0.3">
      <c r="H188"/>
      <c r="I188" s="17"/>
    </row>
    <row r="189" spans="8:9" ht="14.4" x14ac:dyDescent="0.3">
      <c r="H189"/>
      <c r="I189" s="17"/>
    </row>
    <row r="190" spans="8:9" ht="14.4" x14ac:dyDescent="0.3">
      <c r="H190"/>
      <c r="I190" s="17"/>
    </row>
    <row r="191" spans="8:9" ht="14.4" x14ac:dyDescent="0.3">
      <c r="H191"/>
      <c r="I191" s="17"/>
    </row>
    <row r="192" spans="8:9" ht="14.4" x14ac:dyDescent="0.3">
      <c r="H192"/>
      <c r="I192" s="17"/>
    </row>
    <row r="193" spans="1:10" ht="14.4" x14ac:dyDescent="0.3">
      <c r="H193"/>
      <c r="I193" s="17"/>
    </row>
    <row r="194" spans="1:10" ht="14.4" x14ac:dyDescent="0.3">
      <c r="H194"/>
      <c r="I194" s="17"/>
    </row>
    <row r="195" spans="1:10" customFormat="1" ht="16.5" customHeight="1" x14ac:dyDescent="0.3">
      <c r="A195" s="20"/>
      <c r="B195" s="19"/>
      <c r="C195" s="20"/>
      <c r="D195" s="20"/>
      <c r="E195" s="20"/>
      <c r="F195" s="20"/>
      <c r="G195" s="20"/>
      <c r="I195" s="17"/>
      <c r="J195" s="17"/>
    </row>
    <row r="196" spans="1:10" customFormat="1" ht="14.4" x14ac:dyDescent="0.3">
      <c r="A196" s="20"/>
      <c r="B196" s="19"/>
      <c r="C196" s="20"/>
      <c r="D196" s="20"/>
      <c r="E196" s="20"/>
      <c r="F196" s="20"/>
      <c r="G196" s="20"/>
      <c r="I196" s="17"/>
      <c r="J196" s="17"/>
    </row>
    <row r="197" spans="1:10" customFormat="1" ht="14.4" x14ac:dyDescent="0.3">
      <c r="A197" s="20"/>
      <c r="B197" s="19"/>
      <c r="C197" s="20"/>
      <c r="D197" s="20"/>
      <c r="E197" s="20"/>
      <c r="F197" s="20"/>
      <c r="G197" s="20"/>
      <c r="I197" s="17"/>
      <c r="J197" s="17"/>
    </row>
    <row r="198" spans="1:10" customFormat="1" ht="14.4" x14ac:dyDescent="0.3">
      <c r="A198" s="20"/>
      <c r="B198" s="19"/>
      <c r="C198" s="20"/>
      <c r="D198" s="20"/>
      <c r="E198" s="20"/>
      <c r="F198" s="20"/>
      <c r="G198" s="20"/>
      <c r="I198" s="17"/>
      <c r="J198" s="17"/>
    </row>
    <row r="199" spans="1:10" customFormat="1" ht="14.4" x14ac:dyDescent="0.3">
      <c r="A199" s="20"/>
      <c r="B199" s="19"/>
      <c r="C199" s="20"/>
      <c r="D199" s="20"/>
      <c r="E199" s="20"/>
      <c r="F199" s="20"/>
      <c r="G199" s="20"/>
      <c r="I199" s="17"/>
      <c r="J199" s="17"/>
    </row>
    <row r="200" spans="1:10" customFormat="1" ht="14.4" x14ac:dyDescent="0.3">
      <c r="A200" s="20"/>
      <c r="B200" s="19"/>
      <c r="C200" s="20"/>
      <c r="D200" s="20"/>
      <c r="E200" s="20"/>
      <c r="F200" s="20"/>
      <c r="G200" s="20"/>
      <c r="I200" s="17"/>
      <c r="J200" s="17"/>
    </row>
    <row r="201" spans="1:10" customFormat="1" ht="14.4" x14ac:dyDescent="0.3">
      <c r="A201" s="20"/>
      <c r="B201" s="19"/>
      <c r="C201" s="20"/>
      <c r="D201" s="20"/>
      <c r="E201" s="20"/>
      <c r="F201" s="20"/>
      <c r="G201" s="20"/>
      <c r="I201" s="17"/>
      <c r="J201" s="17"/>
    </row>
    <row r="202" spans="1:10" s="17" customFormat="1" ht="14.4" x14ac:dyDescent="0.3">
      <c r="A202" s="20"/>
      <c r="B202" s="19"/>
      <c r="C202" s="20"/>
      <c r="D202" s="20"/>
      <c r="E202" s="20"/>
      <c r="F202" s="20"/>
      <c r="G202" s="20"/>
    </row>
    <row r="203" spans="1:10" s="17" customFormat="1" ht="14.4" x14ac:dyDescent="0.3">
      <c r="A203" s="20"/>
      <c r="B203" s="19"/>
      <c r="C203" s="20"/>
      <c r="D203" s="20"/>
      <c r="E203" s="20"/>
      <c r="F203" s="20"/>
      <c r="G203" s="20"/>
    </row>
    <row r="204" spans="1:10" customFormat="1" ht="14.4" x14ac:dyDescent="0.3">
      <c r="A204" s="20"/>
      <c r="B204" s="19"/>
      <c r="C204" s="20"/>
      <c r="D204" s="20"/>
      <c r="E204" s="20"/>
      <c r="F204" s="20"/>
      <c r="G204" s="20"/>
      <c r="I204" s="17"/>
      <c r="J204" s="17"/>
    </row>
    <row r="206" spans="1:10" ht="18" customHeight="1" x14ac:dyDescent="0.25"/>
    <row r="207" spans="1:10" s="19" customFormat="1" x14ac:dyDescent="0.25">
      <c r="A207" s="20"/>
      <c r="C207" s="20"/>
      <c r="D207" s="20"/>
      <c r="E207" s="20"/>
      <c r="F207" s="20"/>
      <c r="G207" s="20"/>
    </row>
    <row r="209" spans="1:7" s="19" customFormat="1" x14ac:dyDescent="0.25">
      <c r="A209" s="20"/>
      <c r="C209" s="20"/>
      <c r="D209" s="20"/>
      <c r="E209" s="20"/>
      <c r="F209" s="20"/>
      <c r="G209" s="20"/>
    </row>
  </sheetData>
  <sheetProtection autoFilter="0"/>
  <autoFilter ref="K18:K101" xr:uid="{00000000-0001-0000-0000-000000000000}"/>
  <mergeCells count="17">
    <mergeCell ref="D8:G8"/>
    <mergeCell ref="A117:G117"/>
    <mergeCell ref="A116:G116"/>
    <mergeCell ref="A102:E102"/>
    <mergeCell ref="A1:D1"/>
    <mergeCell ref="A113:G113"/>
    <mergeCell ref="A114:G114"/>
    <mergeCell ref="A115:G115"/>
    <mergeCell ref="B4:C4"/>
    <mergeCell ref="B5:C5"/>
    <mergeCell ref="B6:C6"/>
    <mergeCell ref="B7:C7"/>
    <mergeCell ref="B8:C8"/>
    <mergeCell ref="D4:G4"/>
    <mergeCell ref="D5:G5"/>
    <mergeCell ref="D6:G6"/>
    <mergeCell ref="D7:G7"/>
  </mergeCells>
  <conditionalFormatting sqref="F103">
    <cfRule type="cellIs" dxfId="3" priority="4" operator="greaterThan">
      <formula>0.000001</formula>
    </cfRule>
  </conditionalFormatting>
  <conditionalFormatting sqref="G103">
    <cfRule type="cellIs" dxfId="2" priority="1" operator="greaterThan">
      <formula>1</formula>
    </cfRule>
    <cfRule type="cellIs" dxfId="1" priority="2" operator="greaterThan">
      <formula>1</formula>
    </cfRule>
    <cfRule type="cellIs" dxfId="0" priority="3" operator="greaterThan">
      <formula>1</formula>
    </cfRule>
  </conditionalFormatting>
  <pageMargins left="0" right="0" top="0" bottom="0" header="0.5" footer="0.5"/>
  <pageSetup scale="75" orientation="landscape" horizontalDpi="90" verticalDpi="90" r:id="rId1"/>
  <colBreaks count="1" manualBreakCount="1">
    <brk id="9"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DC8AB-0498-4D3D-9D39-1ACAB4346F23}">
  <sheetPr>
    <tabColor rgb="FFFFC000"/>
    <pageSetUpPr fitToPage="1"/>
  </sheetPr>
  <dimension ref="A1:O94"/>
  <sheetViews>
    <sheetView showGridLines="0" workbookViewId="0">
      <selection activeCell="A8" sqref="A8"/>
    </sheetView>
  </sheetViews>
  <sheetFormatPr defaultColWidth="11.44140625" defaultRowHeight="13.2" x14ac:dyDescent="0.25"/>
  <cols>
    <col min="1" max="1" width="23.109375" style="45" customWidth="1"/>
    <col min="2" max="2" width="43" style="45" customWidth="1"/>
    <col min="3" max="12" width="15" style="45" customWidth="1"/>
    <col min="13" max="13" width="15" style="71" customWidth="1"/>
    <col min="14" max="14" width="13.109375" style="46" customWidth="1"/>
    <col min="15" max="16384" width="11.44140625" style="46"/>
  </cols>
  <sheetData>
    <row r="1" spans="1:15" ht="15.6" x14ac:dyDescent="0.3">
      <c r="A1" s="44" t="s">
        <v>188</v>
      </c>
      <c r="B1" s="44"/>
      <c r="C1" s="44"/>
      <c r="D1" s="44"/>
      <c r="E1" s="44"/>
      <c r="F1" s="44"/>
      <c r="G1" s="44"/>
      <c r="H1" s="44"/>
      <c r="I1" s="44"/>
      <c r="J1" s="44"/>
      <c r="K1" s="44"/>
      <c r="L1" s="44"/>
      <c r="M1" s="45"/>
      <c r="N1" s="45"/>
      <c r="O1" s="45"/>
    </row>
    <row r="2" spans="1:15" ht="25.2" x14ac:dyDescent="0.3">
      <c r="A2" s="47" t="s">
        <v>189</v>
      </c>
      <c r="B2" s="48"/>
      <c r="C2" s="49"/>
      <c r="D2" s="49"/>
      <c r="E2" s="49"/>
      <c r="F2" s="50" t="s">
        <v>215</v>
      </c>
      <c r="G2" s="50"/>
      <c r="H2" s="50"/>
      <c r="I2" s="49"/>
      <c r="J2" s="49"/>
      <c r="K2" s="48"/>
      <c r="L2" s="48"/>
      <c r="M2" s="45"/>
      <c r="N2" s="45"/>
      <c r="O2" s="45"/>
    </row>
    <row r="3" spans="1:15" ht="15.6" x14ac:dyDescent="0.3">
      <c r="A3" s="44" t="s">
        <v>216</v>
      </c>
      <c r="B3" s="44"/>
      <c r="C3" s="44"/>
      <c r="D3" s="44"/>
      <c r="E3" s="44"/>
      <c r="F3" s="44"/>
      <c r="G3" s="44"/>
      <c r="H3" s="44"/>
      <c r="I3" s="44"/>
      <c r="J3" s="44"/>
      <c r="K3" s="44"/>
      <c r="L3" s="44"/>
      <c r="M3" s="45"/>
      <c r="N3" s="45"/>
      <c r="O3" s="45"/>
    </row>
    <row r="4" spans="1:15" ht="15.6" x14ac:dyDescent="0.3">
      <c r="A4" s="47" t="s">
        <v>190</v>
      </c>
      <c r="B4" s="48"/>
      <c r="C4" s="51"/>
      <c r="D4" s="49"/>
      <c r="E4" s="52"/>
      <c r="F4" s="47"/>
      <c r="G4" s="53"/>
      <c r="H4" s="47"/>
      <c r="I4" s="49"/>
      <c r="J4" s="49"/>
      <c r="K4" s="48"/>
      <c r="L4" s="48"/>
      <c r="M4" s="45"/>
      <c r="N4" s="45"/>
      <c r="O4" s="45"/>
    </row>
    <row r="5" spans="1:15" x14ac:dyDescent="0.25">
      <c r="A5" s="54"/>
      <c r="M5" s="45"/>
      <c r="N5" s="45"/>
      <c r="O5" s="45"/>
    </row>
    <row r="6" spans="1:15" x14ac:dyDescent="0.25">
      <c r="A6" s="54"/>
      <c r="M6" s="45"/>
      <c r="N6" s="45"/>
      <c r="O6" s="45"/>
    </row>
    <row r="7" spans="1:15" x14ac:dyDescent="0.25">
      <c r="M7" s="45"/>
      <c r="N7" s="45"/>
      <c r="O7" s="45"/>
    </row>
    <row r="8" spans="1:15" x14ac:dyDescent="0.25">
      <c r="M8" s="45"/>
      <c r="N8" s="45"/>
      <c r="O8" s="45"/>
    </row>
    <row r="9" spans="1:15" s="45" customFormat="1" x14ac:dyDescent="0.25">
      <c r="A9" s="54"/>
      <c r="C9" s="107" t="s">
        <v>191</v>
      </c>
      <c r="D9" s="107"/>
      <c r="E9" s="107"/>
      <c r="F9" s="107"/>
      <c r="G9" s="107"/>
      <c r="H9" s="107"/>
      <c r="I9" s="107"/>
      <c r="J9" s="107"/>
      <c r="K9" s="107"/>
      <c r="L9" s="107"/>
    </row>
    <row r="10" spans="1:15" s="54" customFormat="1" ht="15.75" customHeight="1" x14ac:dyDescent="0.25">
      <c r="C10" s="107" t="s">
        <v>217</v>
      </c>
      <c r="D10" s="107"/>
      <c r="E10" s="107"/>
      <c r="F10" s="107"/>
      <c r="G10" s="107"/>
      <c r="H10" s="107" t="s">
        <v>192</v>
      </c>
      <c r="I10" s="107"/>
      <c r="J10" s="107"/>
      <c r="K10" s="107"/>
      <c r="L10" s="108"/>
      <c r="M10" s="109" t="s">
        <v>218</v>
      </c>
      <c r="N10" s="109"/>
      <c r="O10" s="109"/>
    </row>
    <row r="11" spans="1:15" s="54" customFormat="1" ht="39.6" x14ac:dyDescent="0.25">
      <c r="A11" s="55" t="s">
        <v>194</v>
      </c>
      <c r="B11" s="55" t="s">
        <v>193</v>
      </c>
      <c r="C11" s="56" t="s">
        <v>195</v>
      </c>
      <c r="D11" s="56" t="s">
        <v>196</v>
      </c>
      <c r="E11" s="56" t="s">
        <v>197</v>
      </c>
      <c r="F11" s="74" t="s">
        <v>198</v>
      </c>
      <c r="G11" s="56" t="s">
        <v>199</v>
      </c>
      <c r="H11" s="56" t="s">
        <v>195</v>
      </c>
      <c r="I11" s="56" t="s">
        <v>196</v>
      </c>
      <c r="J11" s="56" t="s">
        <v>197</v>
      </c>
      <c r="K11" s="74" t="s">
        <v>198</v>
      </c>
      <c r="L11" s="57" t="s">
        <v>199</v>
      </c>
      <c r="M11" s="58" t="s">
        <v>200</v>
      </c>
      <c r="N11" s="86" t="s">
        <v>201</v>
      </c>
      <c r="O11" s="56" t="s">
        <v>241</v>
      </c>
    </row>
    <row r="12" spans="1:15" x14ac:dyDescent="0.25">
      <c r="A12" s="59" t="s">
        <v>1</v>
      </c>
      <c r="B12" s="41" t="s">
        <v>0</v>
      </c>
      <c r="C12" s="60" t="s">
        <v>202</v>
      </c>
      <c r="D12" s="60" t="s">
        <v>202</v>
      </c>
      <c r="E12" s="60" t="str">
        <f>IF(AND(ISERROR(1/(1/C12+1/D12)),ISERROR(1/(1/C12))),"-",IF(ISERROR(1/(1/C12+1/D12)),(1/(1/C12)),((1/(1/C12+1/D12)))))</f>
        <v>-</v>
      </c>
      <c r="F12" s="60" t="s">
        <v>202</v>
      </c>
      <c r="G12" s="60" t="s">
        <v>202</v>
      </c>
      <c r="H12" s="60">
        <v>1500.0000000000002</v>
      </c>
      <c r="I12" s="60">
        <v>6421.2328767123281</v>
      </c>
      <c r="J12" s="60">
        <f>IF(AND(ISERROR(1/(1/H12+1/I12)),ISERROR(1/(1/H12))),"-",IF(ISERROR(1/(1/H12+1/I12)),(1/(1/H12)),((1/(1/H12+1/I12)))))</f>
        <v>1215.9533073929963</v>
      </c>
      <c r="K12" s="60" t="s">
        <v>202</v>
      </c>
      <c r="L12" s="61">
        <v>1215.9533073929963</v>
      </c>
      <c r="M12" s="62">
        <f t="shared" ref="M12:M75" si="0">MIN(L12,G12)</f>
        <v>1215.9533073929963</v>
      </c>
      <c r="N12" s="63" t="str">
        <f t="shared" ref="N12:N75" si="1">IF(G12="-","nc",IF(G12&gt;L12,"nc",IF(L12&gt;G12,"ca")))</f>
        <v>nc</v>
      </c>
      <c r="O12" s="62" t="str">
        <f>VLOOKUP(A12,[1]RSV_Noncancer!B:P,14,FALSE)</f>
        <v>-</v>
      </c>
    </row>
    <row r="13" spans="1:15" x14ac:dyDescent="0.25">
      <c r="A13" s="39" t="s">
        <v>4</v>
      </c>
      <c r="B13" s="41" t="s">
        <v>3</v>
      </c>
      <c r="C13" s="60" t="s">
        <v>202</v>
      </c>
      <c r="D13" s="60" t="s">
        <v>202</v>
      </c>
      <c r="E13" s="60" t="str">
        <f t="shared" ref="E13:E43" si="2">IF(AND(ISERROR(1/(1/C13+1/D13)),ISERROR(1/(1/C13))),"-",IF(ISERROR(1/(1/C13+1/D13)),(1/(1/C13)),((1/(1/C13+1/D13)))))</f>
        <v>-</v>
      </c>
      <c r="F13" s="60" t="s">
        <v>202</v>
      </c>
      <c r="G13" s="60" t="s">
        <v>202</v>
      </c>
      <c r="H13" s="60">
        <v>67500.000000000015</v>
      </c>
      <c r="I13" s="60">
        <v>963184.93150684936</v>
      </c>
      <c r="J13" s="60">
        <f t="shared" ref="J13:J77" si="3">IF(AND(ISERROR(1/(1/H13+1/I13)),ISERROR(1/(1/H13))),"-",IF(ISERROR(1/(1/H13+1/I13)),(1/(1/H13)),((1/(1/H13+1/I13)))))</f>
        <v>63079.395933014363</v>
      </c>
      <c r="K13" s="60" t="s">
        <v>202</v>
      </c>
      <c r="L13" s="61">
        <v>63079.395933014363</v>
      </c>
      <c r="M13" s="62">
        <f t="shared" si="0"/>
        <v>63079.395933014363</v>
      </c>
      <c r="N13" s="63" t="str">
        <f t="shared" si="1"/>
        <v>nc</v>
      </c>
      <c r="O13" s="62" t="str">
        <f>VLOOKUP(A13,[1]RSV_Noncancer!B:P,14,FALSE)</f>
        <v>-</v>
      </c>
    </row>
    <row r="14" spans="1:15" x14ac:dyDescent="0.25">
      <c r="A14" s="39" t="s">
        <v>6</v>
      </c>
      <c r="B14" s="41" t="s">
        <v>5</v>
      </c>
      <c r="C14" s="60">
        <v>6.9721121626032563</v>
      </c>
      <c r="D14" s="60">
        <v>17.118661874066678</v>
      </c>
      <c r="E14" s="60">
        <f t="shared" si="2"/>
        <v>4.95431282025221</v>
      </c>
      <c r="F14" s="60" t="s">
        <v>202</v>
      </c>
      <c r="G14" s="60">
        <v>4.95431282025221</v>
      </c>
      <c r="H14" s="60">
        <v>750.00000000000011</v>
      </c>
      <c r="I14" s="60">
        <v>3210.6164383561641</v>
      </c>
      <c r="J14" s="60">
        <f t="shared" si="3"/>
        <v>607.97665369649815</v>
      </c>
      <c r="K14" s="60" t="s">
        <v>202</v>
      </c>
      <c r="L14" s="61">
        <v>607.97665369649815</v>
      </c>
      <c r="M14" s="62">
        <f t="shared" si="0"/>
        <v>4.95431282025221</v>
      </c>
      <c r="N14" s="63" t="str">
        <f t="shared" si="1"/>
        <v>ca</v>
      </c>
      <c r="O14" s="62" t="str">
        <f>VLOOKUP(A14,[1]RSV_Noncancer!B:P,14,FALSE)</f>
        <v>-</v>
      </c>
    </row>
    <row r="15" spans="1:15" x14ac:dyDescent="0.25">
      <c r="A15" s="39" t="s">
        <v>8</v>
      </c>
      <c r="B15" s="41" t="s">
        <v>7</v>
      </c>
      <c r="C15" s="60">
        <v>2.2966957712104843E-2</v>
      </c>
      <c r="D15" s="60">
        <v>0.18796962057798711</v>
      </c>
      <c r="E15" s="60">
        <f t="shared" si="2"/>
        <v>2.0466295423821251E-2</v>
      </c>
      <c r="F15" s="60">
        <v>1.608104593226614</v>
      </c>
      <c r="G15" s="60">
        <v>2.0209094922882521E-2</v>
      </c>
      <c r="H15" s="60">
        <v>3.0000000000000004</v>
      </c>
      <c r="I15" s="60">
        <v>42.808219178082197</v>
      </c>
      <c r="J15" s="60">
        <f t="shared" si="3"/>
        <v>2.8035287081339719</v>
      </c>
      <c r="K15" s="60" t="s">
        <v>202</v>
      </c>
      <c r="L15" s="61">
        <v>2.8035287081339719</v>
      </c>
      <c r="M15" s="62">
        <f t="shared" si="0"/>
        <v>2.0209094922882521E-2</v>
      </c>
      <c r="N15" s="63" t="str">
        <f t="shared" si="1"/>
        <v>ca</v>
      </c>
      <c r="O15" s="62" t="str">
        <f>VLOOKUP(A15,[1]RSV_Noncancer!B:P,14,FALSE)</f>
        <v>-</v>
      </c>
    </row>
    <row r="16" spans="1:15" x14ac:dyDescent="0.25">
      <c r="A16" s="39" t="s">
        <v>10</v>
      </c>
      <c r="B16" s="41" t="s">
        <v>9</v>
      </c>
      <c r="C16" s="60" t="s">
        <v>202</v>
      </c>
      <c r="D16" s="60" t="s">
        <v>202</v>
      </c>
      <c r="E16" s="60" t="str">
        <f t="shared" si="2"/>
        <v>-</v>
      </c>
      <c r="F16" s="60" t="s">
        <v>202</v>
      </c>
      <c r="G16" s="60" t="s">
        <v>202</v>
      </c>
      <c r="H16" s="60">
        <v>75000.000000000015</v>
      </c>
      <c r="I16" s="60">
        <v>3210616.4383561639</v>
      </c>
      <c r="J16" s="60">
        <f t="shared" si="3"/>
        <v>73287.992495309591</v>
      </c>
      <c r="K16" s="60">
        <v>6800000</v>
      </c>
      <c r="L16" s="61">
        <v>72506.542649201423</v>
      </c>
      <c r="M16" s="62">
        <f t="shared" si="0"/>
        <v>72506.542649201423</v>
      </c>
      <c r="N16" s="63" t="str">
        <f t="shared" si="1"/>
        <v>nc</v>
      </c>
      <c r="O16" s="62" t="str">
        <f>VLOOKUP(A16,[1]RSV_Noncancer!B:P,14,FALSE)</f>
        <v>-</v>
      </c>
    </row>
    <row r="17" spans="1:15" x14ac:dyDescent="0.25">
      <c r="A17" s="39" t="s">
        <v>12</v>
      </c>
      <c r="B17" s="41" t="s">
        <v>11</v>
      </c>
      <c r="C17" s="60" t="s">
        <v>202</v>
      </c>
      <c r="D17" s="60" t="s">
        <v>202</v>
      </c>
      <c r="E17" s="60" t="str">
        <f t="shared" si="2"/>
        <v>-</v>
      </c>
      <c r="F17" s="60" t="s">
        <v>202</v>
      </c>
      <c r="G17" s="60" t="s">
        <v>202</v>
      </c>
      <c r="H17" s="60">
        <v>30.000000000000004</v>
      </c>
      <c r="I17" s="60">
        <v>1284.2465753424656</v>
      </c>
      <c r="J17" s="60">
        <f t="shared" si="3"/>
        <v>29.315196998123838</v>
      </c>
      <c r="K17" s="60">
        <v>407999.99999999994</v>
      </c>
      <c r="L17" s="61">
        <v>29.313090824025476</v>
      </c>
      <c r="M17" s="62">
        <f t="shared" si="0"/>
        <v>29.313090824025476</v>
      </c>
      <c r="N17" s="63" t="str">
        <f t="shared" si="1"/>
        <v>nc</v>
      </c>
      <c r="O17" s="62" t="str">
        <f>VLOOKUP(A17,[1]RSV_Noncancer!B:P,14,FALSE)</f>
        <v>-</v>
      </c>
    </row>
    <row r="18" spans="1:15" x14ac:dyDescent="0.25">
      <c r="A18" s="38" t="s">
        <v>204</v>
      </c>
      <c r="B18" s="41" t="s">
        <v>203</v>
      </c>
      <c r="C18" s="60">
        <v>0.2602921874038549</v>
      </c>
      <c r="D18" s="60">
        <v>2.1303223665505207</v>
      </c>
      <c r="E18" s="60">
        <f t="shared" si="2"/>
        <v>0.23195134813664087</v>
      </c>
      <c r="F18" s="60">
        <v>316.27906976744185</v>
      </c>
      <c r="G18" s="60">
        <v>0.23178136534200461</v>
      </c>
      <c r="H18" s="60">
        <v>22.5</v>
      </c>
      <c r="I18" s="60">
        <v>321.06164383561639</v>
      </c>
      <c r="J18" s="60">
        <f t="shared" si="3"/>
        <v>21.026465311004785</v>
      </c>
      <c r="K18" s="60">
        <v>20400</v>
      </c>
      <c r="L18" s="61">
        <v>21.004815456908279</v>
      </c>
      <c r="M18" s="62">
        <f t="shared" si="0"/>
        <v>0.23178136534200461</v>
      </c>
      <c r="N18" s="63" t="str">
        <f t="shared" si="1"/>
        <v>ca</v>
      </c>
      <c r="O18" s="62" t="str">
        <f>VLOOKUP(A18,[1]RSV_Noncancer!B:P,14,FALSE)</f>
        <v>-</v>
      </c>
    </row>
    <row r="19" spans="1:15" x14ac:dyDescent="0.25">
      <c r="A19" s="39" t="s">
        <v>14</v>
      </c>
      <c r="B19" s="41" t="s">
        <v>13</v>
      </c>
      <c r="C19" s="60" t="s">
        <v>202</v>
      </c>
      <c r="D19" s="60" t="s">
        <v>202</v>
      </c>
      <c r="E19" s="60" t="str">
        <f t="shared" si="2"/>
        <v>-</v>
      </c>
      <c r="F19" s="60" t="s">
        <v>202</v>
      </c>
      <c r="G19" s="60" t="s">
        <v>202</v>
      </c>
      <c r="H19" s="60">
        <v>15000.000000000002</v>
      </c>
      <c r="I19" s="60">
        <v>44948.630136986299</v>
      </c>
      <c r="J19" s="60">
        <f t="shared" si="3"/>
        <v>11246.786632390746</v>
      </c>
      <c r="K19" s="60" t="s">
        <v>202</v>
      </c>
      <c r="L19" s="61">
        <v>11246.786632390746</v>
      </c>
      <c r="M19" s="62">
        <f t="shared" si="0"/>
        <v>11246.786632390746</v>
      </c>
      <c r="N19" s="63" t="str">
        <f t="shared" si="1"/>
        <v>nc</v>
      </c>
      <c r="O19" s="62" t="str">
        <f>VLOOKUP(A19,[1]RSV_Noncancer!B:P,14,FALSE)</f>
        <v>-</v>
      </c>
    </row>
    <row r="20" spans="1:15" x14ac:dyDescent="0.25">
      <c r="A20" s="39" t="s">
        <v>16</v>
      </c>
      <c r="B20" s="41" t="s">
        <v>15</v>
      </c>
      <c r="C20" s="60">
        <v>163.36329753380014</v>
      </c>
      <c r="D20" s="60">
        <v>401.1067217354535</v>
      </c>
      <c r="E20" s="60">
        <f t="shared" si="2"/>
        <v>116.08431712724844</v>
      </c>
      <c r="F20" s="60" t="s">
        <v>202</v>
      </c>
      <c r="G20" s="60">
        <v>116.08431712724844</v>
      </c>
      <c r="H20" s="60">
        <v>975</v>
      </c>
      <c r="I20" s="60">
        <v>4173.801369863013</v>
      </c>
      <c r="J20" s="60">
        <f t="shared" si="3"/>
        <v>790.36964980544735</v>
      </c>
      <c r="K20" s="60" t="s">
        <v>202</v>
      </c>
      <c r="L20" s="61">
        <v>790.36964980544735</v>
      </c>
      <c r="M20" s="62">
        <f t="shared" si="0"/>
        <v>116.08431712724844</v>
      </c>
      <c r="N20" s="63" t="str">
        <f t="shared" si="1"/>
        <v>ca</v>
      </c>
      <c r="O20" s="62" t="str">
        <f>VLOOKUP(A20,[1]RSV_Noncancer!B:P,14,FALSE)</f>
        <v>-</v>
      </c>
    </row>
    <row r="21" spans="1:15" x14ac:dyDescent="0.25">
      <c r="A21" s="39" t="s">
        <v>18</v>
      </c>
      <c r="B21" s="41" t="s">
        <v>17</v>
      </c>
      <c r="C21" s="60">
        <v>7.0988778382869517</v>
      </c>
      <c r="D21" s="60">
        <v>58.099700905923285</v>
      </c>
      <c r="E21" s="60">
        <f t="shared" si="2"/>
        <v>6.3259458582720232</v>
      </c>
      <c r="F21" s="60">
        <v>0.78403585560526345</v>
      </c>
      <c r="G21" s="60">
        <v>0.69757821793302022</v>
      </c>
      <c r="H21" s="60">
        <v>300.00000000000006</v>
      </c>
      <c r="I21" s="60">
        <v>4280.821917808219</v>
      </c>
      <c r="J21" s="60">
        <f t="shared" si="3"/>
        <v>280.3528708133972</v>
      </c>
      <c r="K21" s="60">
        <v>183.46439021163167</v>
      </c>
      <c r="L21" s="61">
        <v>110.89446816660129</v>
      </c>
      <c r="M21" s="62">
        <f t="shared" si="0"/>
        <v>0.69757821793302022</v>
      </c>
      <c r="N21" s="63" t="str">
        <f t="shared" si="1"/>
        <v>ca</v>
      </c>
      <c r="O21" s="62" t="str">
        <f>VLOOKUP(A21,[1]RSV_Noncancer!B:P,14,FALSE)</f>
        <v>-</v>
      </c>
    </row>
    <row r="22" spans="1:15" x14ac:dyDescent="0.25">
      <c r="A22" s="39" t="s">
        <v>19</v>
      </c>
      <c r="B22" s="41" t="s">
        <v>205</v>
      </c>
      <c r="C22" s="60">
        <v>0.10194717101588061</v>
      </c>
      <c r="D22" s="60">
        <v>0.25515164146390934</v>
      </c>
      <c r="E22" s="60">
        <f t="shared" si="2"/>
        <v>7.2842549788025332E-2</v>
      </c>
      <c r="F22" s="60">
        <v>1367.8160919540232</v>
      </c>
      <c r="G22" s="60">
        <v>7.2838670791035301E-2</v>
      </c>
      <c r="H22" s="60">
        <v>22.5</v>
      </c>
      <c r="I22" s="60">
        <v>74.091148577449943</v>
      </c>
      <c r="J22" s="60">
        <f t="shared" si="3"/>
        <v>17.258836524300442</v>
      </c>
      <c r="K22" s="60">
        <v>2720</v>
      </c>
      <c r="L22" s="61">
        <v>17.150016914624526</v>
      </c>
      <c r="M22" s="62">
        <f t="shared" si="0"/>
        <v>7.2838670791035301E-2</v>
      </c>
      <c r="N22" s="63" t="str">
        <f t="shared" si="1"/>
        <v>ca</v>
      </c>
      <c r="O22" s="62" t="str">
        <f>VLOOKUP(A22,[1]RSV_Noncancer!B:P,14,FALSE)</f>
        <v>-</v>
      </c>
    </row>
    <row r="23" spans="1:15" x14ac:dyDescent="0.25">
      <c r="A23" s="39" t="s">
        <v>21</v>
      </c>
      <c r="B23" s="41" t="s">
        <v>20</v>
      </c>
      <c r="C23" s="60" t="s">
        <v>202</v>
      </c>
      <c r="D23" s="60" t="s">
        <v>202</v>
      </c>
      <c r="E23" s="60" t="str">
        <f t="shared" si="2"/>
        <v>-</v>
      </c>
      <c r="F23" s="60">
        <v>566.66666666666674</v>
      </c>
      <c r="G23" s="60">
        <v>566.66666666666674</v>
      </c>
      <c r="H23" s="60">
        <v>150.00000000000003</v>
      </c>
      <c r="I23" s="60">
        <v>44.948630136986289</v>
      </c>
      <c r="J23" s="60">
        <f t="shared" si="3"/>
        <v>34.584980237154141</v>
      </c>
      <c r="K23" s="60">
        <v>27200.000000000004</v>
      </c>
      <c r="L23" s="61">
        <v>34.541061049148439</v>
      </c>
      <c r="M23" s="62">
        <f t="shared" si="0"/>
        <v>34.541061049148439</v>
      </c>
      <c r="N23" s="63" t="str">
        <f t="shared" si="1"/>
        <v>nc</v>
      </c>
      <c r="O23" s="62" t="str">
        <f>VLOOKUP(A23,[1]RSV_Noncancer!B:P,14,FALSE)</f>
        <v>-</v>
      </c>
    </row>
    <row r="24" spans="1:15" x14ac:dyDescent="0.25">
      <c r="A24" s="39" t="s">
        <v>23</v>
      </c>
      <c r="B24" s="41" t="s">
        <v>22</v>
      </c>
      <c r="C24" s="60" t="s">
        <v>202</v>
      </c>
      <c r="D24" s="60" t="s">
        <v>202</v>
      </c>
      <c r="E24" s="60" t="str">
        <f t="shared" si="2"/>
        <v>-</v>
      </c>
      <c r="F24" s="60" t="s">
        <v>202</v>
      </c>
      <c r="G24" s="60" t="s">
        <v>202</v>
      </c>
      <c r="H24" s="60">
        <v>3000.0000000000005</v>
      </c>
      <c r="I24" s="60">
        <v>42808.219178082189</v>
      </c>
      <c r="J24" s="60">
        <f t="shared" si="3"/>
        <v>2803.528708133972</v>
      </c>
      <c r="K24" s="60" t="s">
        <v>202</v>
      </c>
      <c r="L24" s="61">
        <v>2803.528708133972</v>
      </c>
      <c r="M24" s="62">
        <f t="shared" si="0"/>
        <v>2803.528708133972</v>
      </c>
      <c r="N24" s="63" t="str">
        <f t="shared" si="1"/>
        <v>nc</v>
      </c>
      <c r="O24" s="62" t="str">
        <f>VLOOKUP(A24,[1]RSV_Noncancer!B:P,14,FALSE)</f>
        <v>-</v>
      </c>
    </row>
    <row r="25" spans="1:15" x14ac:dyDescent="0.25">
      <c r="A25" s="39" t="s">
        <v>25</v>
      </c>
      <c r="B25" s="41" t="s">
        <v>24</v>
      </c>
      <c r="C25" s="60" t="s">
        <v>202</v>
      </c>
      <c r="D25" s="60" t="s">
        <v>202</v>
      </c>
      <c r="E25" s="60" t="str">
        <f t="shared" si="2"/>
        <v>-</v>
      </c>
      <c r="F25" s="60" t="s">
        <v>202</v>
      </c>
      <c r="G25" s="60" t="s">
        <v>202</v>
      </c>
      <c r="H25" s="60">
        <v>15000.000000000002</v>
      </c>
      <c r="I25" s="60">
        <v>642123.28767123283</v>
      </c>
      <c r="J25" s="60">
        <f t="shared" si="3"/>
        <v>14657.598499061916</v>
      </c>
      <c r="K25" s="60">
        <v>27200000</v>
      </c>
      <c r="L25" s="61">
        <v>14649.704032891173</v>
      </c>
      <c r="M25" s="62">
        <f t="shared" si="0"/>
        <v>14649.704032891173</v>
      </c>
      <c r="N25" s="63" t="str">
        <f t="shared" si="1"/>
        <v>nc</v>
      </c>
      <c r="O25" s="62" t="str">
        <f>VLOOKUP(A25,[1]RSV_Noncancer!B:P,14,FALSE)</f>
        <v>-</v>
      </c>
    </row>
    <row r="26" spans="1:15" x14ac:dyDescent="0.25">
      <c r="A26" s="39" t="s">
        <v>27</v>
      </c>
      <c r="B26" s="41" t="s">
        <v>26</v>
      </c>
      <c r="C26" s="60">
        <v>0.55776897300826056</v>
      </c>
      <c r="D26" s="60">
        <v>13.694929499253345</v>
      </c>
      <c r="E26" s="60">
        <f t="shared" si="2"/>
        <v>0.53594109052999439</v>
      </c>
      <c r="F26" s="60" t="s">
        <v>202</v>
      </c>
      <c r="G26" s="60">
        <v>0.53594109052999439</v>
      </c>
      <c r="H26" s="60">
        <v>300.00000000000006</v>
      </c>
      <c r="I26" s="60">
        <v>12842.465753424656</v>
      </c>
      <c r="J26" s="60">
        <f t="shared" si="3"/>
        <v>293.15196998123832</v>
      </c>
      <c r="K26" s="60" t="s">
        <v>202</v>
      </c>
      <c r="L26" s="61">
        <v>293.15196998123832</v>
      </c>
      <c r="M26" s="62">
        <f t="shared" si="0"/>
        <v>0.53594109052999439</v>
      </c>
      <c r="N26" s="63" t="str">
        <f t="shared" si="1"/>
        <v>ca</v>
      </c>
      <c r="O26" s="62" t="str">
        <f>VLOOKUP(A26,[1]RSV_Noncancer!B:P,14,FALSE)</f>
        <v>-</v>
      </c>
    </row>
    <row r="27" spans="1:15" x14ac:dyDescent="0.25">
      <c r="A27" s="39" t="s">
        <v>29</v>
      </c>
      <c r="B27" s="41" t="s">
        <v>28</v>
      </c>
      <c r="C27" s="60" t="s">
        <v>202</v>
      </c>
      <c r="D27" s="60" t="s">
        <v>202</v>
      </c>
      <c r="E27" s="60" t="str">
        <f t="shared" si="2"/>
        <v>-</v>
      </c>
      <c r="F27" s="60" t="s">
        <v>202</v>
      </c>
      <c r="G27" s="60" t="s">
        <v>202</v>
      </c>
      <c r="H27" s="60">
        <v>975</v>
      </c>
      <c r="I27" s="60">
        <v>13912.671232876712</v>
      </c>
      <c r="J27" s="60">
        <f t="shared" si="3"/>
        <v>911.14683014354068</v>
      </c>
      <c r="K27" s="60">
        <v>244.61918694884218</v>
      </c>
      <c r="L27" s="61">
        <v>192.84525888851439</v>
      </c>
      <c r="M27" s="62">
        <f t="shared" si="0"/>
        <v>192.84525888851439</v>
      </c>
      <c r="N27" s="63" t="str">
        <f t="shared" si="1"/>
        <v>nc</v>
      </c>
      <c r="O27" s="62" t="str">
        <f>VLOOKUP(A27,[1]RSV_Noncancer!B:P,14,FALSE)</f>
        <v>-</v>
      </c>
    </row>
    <row r="28" spans="1:15" x14ac:dyDescent="0.25">
      <c r="A28" s="39" t="s">
        <v>31</v>
      </c>
      <c r="B28" s="41" t="s">
        <v>30</v>
      </c>
      <c r="C28" s="60">
        <v>3.7906629233571101</v>
      </c>
      <c r="D28" s="60">
        <v>9.3072336402692635</v>
      </c>
      <c r="E28" s="60">
        <f t="shared" si="2"/>
        <v>2.6936069702342116</v>
      </c>
      <c r="F28" s="60" t="s">
        <v>202</v>
      </c>
      <c r="G28" s="60">
        <v>2.6936069702342116</v>
      </c>
      <c r="H28" s="60">
        <v>1125.0000000000002</v>
      </c>
      <c r="I28" s="60">
        <v>4815.9246575342459</v>
      </c>
      <c r="J28" s="60">
        <f t="shared" si="3"/>
        <v>911.96498054474716</v>
      </c>
      <c r="K28" s="60" t="s">
        <v>202</v>
      </c>
      <c r="L28" s="61">
        <v>911.96498054474716</v>
      </c>
      <c r="M28" s="62">
        <f t="shared" si="0"/>
        <v>2.6936069702342116</v>
      </c>
      <c r="N28" s="63" t="str">
        <f t="shared" si="1"/>
        <v>ca</v>
      </c>
      <c r="O28" s="62" t="str">
        <f>VLOOKUP(A28,[1]RSV_Noncancer!B:P,14,FALSE)</f>
        <v>-</v>
      </c>
    </row>
    <row r="29" spans="1:15" x14ac:dyDescent="0.25">
      <c r="A29" s="38" t="s">
        <v>118</v>
      </c>
      <c r="B29" s="41" t="s">
        <v>117</v>
      </c>
      <c r="C29" s="60" t="s">
        <v>202</v>
      </c>
      <c r="D29" s="60" t="s">
        <v>202</v>
      </c>
      <c r="E29" s="60" t="str">
        <f t="shared" si="2"/>
        <v>-</v>
      </c>
      <c r="F29" s="60" t="s">
        <v>202</v>
      </c>
      <c r="G29" s="60" t="s">
        <v>202</v>
      </c>
      <c r="H29" s="60">
        <v>3750.0000000000005</v>
      </c>
      <c r="I29" s="60">
        <v>53510.273972602743</v>
      </c>
      <c r="J29" s="60">
        <f t="shared" si="3"/>
        <v>3504.4108851674646</v>
      </c>
      <c r="K29" s="60" t="s">
        <v>202</v>
      </c>
      <c r="L29" s="61">
        <v>3504.4108851674646</v>
      </c>
      <c r="M29" s="62">
        <f t="shared" si="0"/>
        <v>3504.4108851674646</v>
      </c>
      <c r="N29" s="63" t="str">
        <f t="shared" si="1"/>
        <v>nc</v>
      </c>
      <c r="O29" s="62" t="str">
        <f>VLOOKUP(A29,[1]RSV_Noncancer!B:P,14,FALSE)</f>
        <v>-</v>
      </c>
    </row>
    <row r="30" spans="1:15" x14ac:dyDescent="0.25">
      <c r="A30" s="38" t="s">
        <v>121</v>
      </c>
      <c r="B30" s="41" t="s">
        <v>119</v>
      </c>
      <c r="C30" s="60" t="s">
        <v>202</v>
      </c>
      <c r="D30" s="60" t="s">
        <v>202</v>
      </c>
      <c r="E30" s="60" t="str">
        <f t="shared" si="2"/>
        <v>-</v>
      </c>
      <c r="F30" s="60" t="s">
        <v>202</v>
      </c>
      <c r="G30" s="60" t="s">
        <v>202</v>
      </c>
      <c r="H30" s="60">
        <v>7500.0000000000009</v>
      </c>
      <c r="I30" s="60">
        <v>107020.54794520549</v>
      </c>
      <c r="J30" s="60">
        <f t="shared" si="3"/>
        <v>7008.8217703349292</v>
      </c>
      <c r="K30" s="60" t="s">
        <v>202</v>
      </c>
      <c r="L30" s="61">
        <v>7008.8217703349292</v>
      </c>
      <c r="M30" s="62">
        <f t="shared" si="0"/>
        <v>7008.8217703349292</v>
      </c>
      <c r="N30" s="63" t="str">
        <f t="shared" si="1"/>
        <v>nc</v>
      </c>
      <c r="O30" s="62" t="str">
        <f>VLOOKUP(A30,[1]RSV_Noncancer!B:P,14,FALSE)</f>
        <v>-</v>
      </c>
    </row>
    <row r="31" spans="1:15" x14ac:dyDescent="0.25">
      <c r="A31" s="38" t="s">
        <v>122</v>
      </c>
      <c r="B31" s="41" t="s">
        <v>120</v>
      </c>
      <c r="C31" s="60" t="s">
        <v>202</v>
      </c>
      <c r="D31" s="60" t="s">
        <v>202</v>
      </c>
      <c r="E31" s="60" t="str">
        <f t="shared" si="2"/>
        <v>-</v>
      </c>
      <c r="F31" s="60" t="s">
        <v>202</v>
      </c>
      <c r="G31" s="60" t="s">
        <v>202</v>
      </c>
      <c r="H31" s="60">
        <v>7500.0000000000009</v>
      </c>
      <c r="I31" s="60">
        <v>107020.54794520549</v>
      </c>
      <c r="J31" s="60">
        <f t="shared" si="3"/>
        <v>7008.8217703349292</v>
      </c>
      <c r="K31" s="60" t="s">
        <v>202</v>
      </c>
      <c r="L31" s="61">
        <v>7008.8217703349292</v>
      </c>
      <c r="M31" s="62">
        <f t="shared" si="0"/>
        <v>7008.8217703349292</v>
      </c>
      <c r="N31" s="63" t="str">
        <f t="shared" si="1"/>
        <v>nc</v>
      </c>
      <c r="O31" s="62" t="str">
        <f>VLOOKUP(A31,[1]RSV_Noncancer!B:P,14,FALSE)</f>
        <v>-</v>
      </c>
    </row>
    <row r="32" spans="1:15" x14ac:dyDescent="0.25">
      <c r="A32" s="39" t="s">
        <v>33</v>
      </c>
      <c r="B32" s="41" t="s">
        <v>32</v>
      </c>
      <c r="C32" s="60" t="s">
        <v>202</v>
      </c>
      <c r="D32" s="60" t="s">
        <v>202</v>
      </c>
      <c r="E32" s="60" t="str">
        <f t="shared" si="2"/>
        <v>-</v>
      </c>
      <c r="F32" s="60">
        <v>755.55555555555554</v>
      </c>
      <c r="G32" s="60">
        <v>755.55555555555554</v>
      </c>
      <c r="H32" s="60">
        <v>7.5000000000000009</v>
      </c>
      <c r="I32" s="60">
        <v>80.265410958904113</v>
      </c>
      <c r="J32" s="60">
        <f t="shared" si="3"/>
        <v>6.8590869183494307</v>
      </c>
      <c r="K32" s="60">
        <v>13600.000000000002</v>
      </c>
      <c r="L32" s="61">
        <v>6.8556293185423822</v>
      </c>
      <c r="M32" s="62">
        <f t="shared" si="0"/>
        <v>6.8556293185423822</v>
      </c>
      <c r="N32" s="63" t="str">
        <f t="shared" si="1"/>
        <v>nc</v>
      </c>
      <c r="O32" s="62" t="str">
        <f>VLOOKUP(A32,[1]RSV_Noncancer!B:P,14,FALSE)</f>
        <v>-</v>
      </c>
    </row>
    <row r="33" spans="1:15" x14ac:dyDescent="0.25">
      <c r="A33" s="39" t="s">
        <v>35</v>
      </c>
      <c r="B33" s="41" t="s">
        <v>34</v>
      </c>
      <c r="C33" s="60">
        <v>446.2151784066084</v>
      </c>
      <c r="D33" s="60">
        <v>1095.5943599402674</v>
      </c>
      <c r="E33" s="60">
        <f t="shared" si="2"/>
        <v>317.07602049614144</v>
      </c>
      <c r="F33" s="60" t="s">
        <v>202</v>
      </c>
      <c r="G33" s="60">
        <v>317.07602049614144</v>
      </c>
      <c r="H33" s="60">
        <v>7500.0000000000009</v>
      </c>
      <c r="I33" s="60">
        <v>32106.164383561641</v>
      </c>
      <c r="J33" s="60">
        <f t="shared" si="3"/>
        <v>6079.7665369649803</v>
      </c>
      <c r="K33" s="60" t="s">
        <v>202</v>
      </c>
      <c r="L33" s="61">
        <v>6079.7665369649803</v>
      </c>
      <c r="M33" s="62">
        <f t="shared" si="0"/>
        <v>317.07602049614144</v>
      </c>
      <c r="N33" s="63" t="str">
        <f t="shared" si="1"/>
        <v>ca</v>
      </c>
      <c r="O33" s="62" t="str">
        <f>VLOOKUP(A33,[1]RSV_Noncancer!B:P,14,FALSE)</f>
        <v>-</v>
      </c>
    </row>
    <row r="34" spans="1:15" x14ac:dyDescent="0.25">
      <c r="A34" s="38" t="s">
        <v>124</v>
      </c>
      <c r="B34" s="41" t="s">
        <v>123</v>
      </c>
      <c r="C34" s="60" t="s">
        <v>202</v>
      </c>
      <c r="D34" s="60" t="s">
        <v>202</v>
      </c>
      <c r="E34" s="60" t="str">
        <f t="shared" si="2"/>
        <v>-</v>
      </c>
      <c r="F34" s="60" t="s">
        <v>202</v>
      </c>
      <c r="G34" s="60" t="s">
        <v>202</v>
      </c>
      <c r="H34" s="60">
        <v>7500.0000000000009</v>
      </c>
      <c r="I34" s="60">
        <v>107020.54794520549</v>
      </c>
      <c r="J34" s="60">
        <f t="shared" si="3"/>
        <v>7008.8217703349292</v>
      </c>
      <c r="K34" s="77">
        <v>1296.6481176804032</v>
      </c>
      <c r="L34" s="78">
        <v>1094.2157010015808</v>
      </c>
      <c r="M34" s="62">
        <f t="shared" si="0"/>
        <v>1094.2157010015808</v>
      </c>
      <c r="N34" s="63" t="str">
        <f t="shared" si="1"/>
        <v>nc</v>
      </c>
      <c r="O34" s="62" t="str">
        <f>VLOOKUP(A34,[1]RSV_Noncancer!B:P,14,FALSE)</f>
        <v>Csat</v>
      </c>
    </row>
    <row r="35" spans="1:15" x14ac:dyDescent="0.25">
      <c r="A35" s="39" t="s">
        <v>37</v>
      </c>
      <c r="B35" s="41" t="s">
        <v>36</v>
      </c>
      <c r="C35" s="60">
        <v>5.5776897300826045</v>
      </c>
      <c r="D35" s="60">
        <v>45.649764997511149</v>
      </c>
      <c r="E35" s="60">
        <f t="shared" si="2"/>
        <v>4.970386031499447</v>
      </c>
      <c r="F35" s="60">
        <v>0.40179735231091823</v>
      </c>
      <c r="G35" s="60">
        <v>0.3717460489971513</v>
      </c>
      <c r="H35" s="60">
        <v>300.00000000000006</v>
      </c>
      <c r="I35" s="60">
        <v>4280.821917808219</v>
      </c>
      <c r="J35" s="60">
        <f t="shared" si="3"/>
        <v>280.3528708133972</v>
      </c>
      <c r="K35" s="60">
        <v>241.07841138655093</v>
      </c>
      <c r="L35" s="61">
        <v>129.61827767256167</v>
      </c>
      <c r="M35" s="62">
        <f t="shared" si="0"/>
        <v>0.3717460489971513</v>
      </c>
      <c r="N35" s="63" t="str">
        <f t="shared" si="1"/>
        <v>ca</v>
      </c>
      <c r="O35" s="62" t="str">
        <f>VLOOKUP(A35,[1]RSV_Noncancer!B:P,14,FALSE)</f>
        <v>-</v>
      </c>
    </row>
    <row r="36" spans="1:15" x14ac:dyDescent="0.25">
      <c r="A36" s="39" t="s">
        <v>39</v>
      </c>
      <c r="B36" s="41" t="s">
        <v>38</v>
      </c>
      <c r="C36" s="60" t="s">
        <v>202</v>
      </c>
      <c r="D36" s="60" t="s">
        <v>202</v>
      </c>
      <c r="E36" s="60" t="str">
        <f t="shared" si="2"/>
        <v>-</v>
      </c>
      <c r="F36" s="60" t="s">
        <v>202</v>
      </c>
      <c r="G36" s="60" t="s">
        <v>202</v>
      </c>
      <c r="H36" s="60">
        <v>525.00000000000011</v>
      </c>
      <c r="I36" s="60">
        <v>7491.4383561643845</v>
      </c>
      <c r="J36" s="60">
        <f t="shared" si="3"/>
        <v>490.61752392344505</v>
      </c>
      <c r="K36" s="60">
        <v>587.02978512381196</v>
      </c>
      <c r="L36" s="61">
        <v>267.25543434185562</v>
      </c>
      <c r="M36" s="62">
        <f t="shared" si="0"/>
        <v>267.25543434185562</v>
      </c>
      <c r="N36" s="63" t="str">
        <f t="shared" si="1"/>
        <v>nc</v>
      </c>
      <c r="O36" s="62" t="str">
        <f>VLOOKUP(A36,[1]RSV_Noncancer!B:P,14,FALSE)</f>
        <v>-</v>
      </c>
    </row>
    <row r="37" spans="1:15" x14ac:dyDescent="0.25">
      <c r="A37" s="39" t="s">
        <v>41</v>
      </c>
      <c r="B37" s="41" t="s">
        <v>40</v>
      </c>
      <c r="C37" s="60" t="s">
        <v>202</v>
      </c>
      <c r="D37" s="60" t="s">
        <v>202</v>
      </c>
      <c r="E37" s="60" t="str">
        <f t="shared" si="2"/>
        <v>-</v>
      </c>
      <c r="F37" s="60" t="s">
        <v>202</v>
      </c>
      <c r="G37" s="60" t="s">
        <v>202</v>
      </c>
      <c r="H37" s="60">
        <v>112500.00000000001</v>
      </c>
      <c r="I37" s="60">
        <v>62607.020547945198</v>
      </c>
      <c r="J37" s="60">
        <f t="shared" si="3"/>
        <v>40222.772277227719</v>
      </c>
      <c r="K37" s="60" t="s">
        <v>202</v>
      </c>
      <c r="L37" s="61">
        <v>40222.772277227719</v>
      </c>
      <c r="M37" s="62">
        <f t="shared" si="0"/>
        <v>40222.772277227719</v>
      </c>
      <c r="N37" s="63" t="str">
        <f t="shared" si="1"/>
        <v>nc</v>
      </c>
      <c r="O37" s="62" t="str">
        <f>VLOOKUP(A37,[1]RSV_Noncancer!B:P,14,FALSE)</f>
        <v>-</v>
      </c>
    </row>
    <row r="38" spans="1:15" x14ac:dyDescent="0.25">
      <c r="A38" s="39" t="s">
        <v>43</v>
      </c>
      <c r="B38" s="41" t="s">
        <v>42</v>
      </c>
      <c r="C38" s="60">
        <v>0.20389434203176121</v>
      </c>
      <c r="D38" s="60">
        <v>0.16584856695154104</v>
      </c>
      <c r="E38" s="60">
        <f t="shared" si="2"/>
        <v>9.145701949627405E-2</v>
      </c>
      <c r="F38" s="60">
        <v>9.7701149425287355</v>
      </c>
      <c r="G38" s="60">
        <v>9.0608839667809429E-2</v>
      </c>
      <c r="H38" s="60">
        <v>225.00000000000003</v>
      </c>
      <c r="I38" s="60">
        <v>240.79623287671231</v>
      </c>
      <c r="J38" s="60">
        <f t="shared" si="3"/>
        <v>116.31513647642682</v>
      </c>
      <c r="K38" s="60">
        <v>136000</v>
      </c>
      <c r="L38" s="61">
        <v>116.21574199193783</v>
      </c>
      <c r="M38" s="62">
        <f t="shared" si="0"/>
        <v>9.0608839667809429E-2</v>
      </c>
      <c r="N38" s="63" t="str">
        <f t="shared" si="1"/>
        <v>ca</v>
      </c>
      <c r="O38" s="62" t="str">
        <f>VLOOKUP(A38,[1]RSV_Noncancer!B:P,14,FALSE)</f>
        <v>-</v>
      </c>
    </row>
    <row r="39" spans="1:15" x14ac:dyDescent="0.25">
      <c r="A39" s="39" t="s">
        <v>45</v>
      </c>
      <c r="B39" s="41" t="s">
        <v>44</v>
      </c>
      <c r="C39" s="60" t="s">
        <v>202</v>
      </c>
      <c r="D39" s="60" t="s">
        <v>202</v>
      </c>
      <c r="E39" s="60" t="str">
        <f t="shared" si="2"/>
        <v>-</v>
      </c>
      <c r="F39" s="60">
        <v>151.11111111111111</v>
      </c>
      <c r="G39" s="60">
        <v>151.11111111111111</v>
      </c>
      <c r="H39" s="60">
        <v>22.5</v>
      </c>
      <c r="I39" s="60">
        <v>963.18493150684901</v>
      </c>
      <c r="J39" s="60">
        <f t="shared" si="3"/>
        <v>21.986397748592868</v>
      </c>
      <c r="K39" s="60">
        <v>8160</v>
      </c>
      <c r="L39" s="61">
        <v>21.927316535002443</v>
      </c>
      <c r="M39" s="62">
        <f t="shared" si="0"/>
        <v>21.927316535002443</v>
      </c>
      <c r="N39" s="63" t="str">
        <f t="shared" si="1"/>
        <v>nc</v>
      </c>
      <c r="O39" s="62" t="str">
        <f>VLOOKUP(A39,[1]RSV_Noncancer!B:P,14,FALSE)</f>
        <v>-</v>
      </c>
    </row>
    <row r="40" spans="1:15" x14ac:dyDescent="0.25">
      <c r="A40" s="39" t="s">
        <v>47</v>
      </c>
      <c r="B40" s="41" t="s">
        <v>46</v>
      </c>
      <c r="C40" s="60" t="s">
        <v>202</v>
      </c>
      <c r="D40" s="60" t="s">
        <v>202</v>
      </c>
      <c r="E40" s="60" t="str">
        <f t="shared" si="2"/>
        <v>-</v>
      </c>
      <c r="F40" s="60" t="s">
        <v>202</v>
      </c>
      <c r="G40" s="60" t="s">
        <v>202</v>
      </c>
      <c r="H40" s="60">
        <v>10650.000000000002</v>
      </c>
      <c r="I40" s="60">
        <v>455907.53424657526</v>
      </c>
      <c r="J40" s="60">
        <f t="shared" si="3"/>
        <v>10406.894934333959</v>
      </c>
      <c r="K40" s="60" t="s">
        <v>202</v>
      </c>
      <c r="L40" s="61">
        <v>10406.894934333959</v>
      </c>
      <c r="M40" s="62">
        <f t="shared" si="0"/>
        <v>10406.894934333959</v>
      </c>
      <c r="N40" s="63" t="str">
        <f t="shared" si="1"/>
        <v>nc</v>
      </c>
      <c r="O40" s="62" t="str">
        <f>VLOOKUP(A40,[1]RSV_Noncancer!B:P,14,FALSE)</f>
        <v>-</v>
      </c>
    </row>
    <row r="41" spans="1:15" x14ac:dyDescent="0.25">
      <c r="A41" s="39" t="s">
        <v>55</v>
      </c>
      <c r="B41" s="41" t="s">
        <v>54</v>
      </c>
      <c r="C41" s="60">
        <v>27.888448650413025</v>
      </c>
      <c r="D41" s="60">
        <v>68.474647496266712</v>
      </c>
      <c r="E41" s="60">
        <f t="shared" si="2"/>
        <v>19.81725128100884</v>
      </c>
      <c r="F41" s="60">
        <v>566666.66666666674</v>
      </c>
      <c r="G41" s="60">
        <v>19.81655826386536</v>
      </c>
      <c r="H41" s="60">
        <v>1500.0000000000002</v>
      </c>
      <c r="I41" s="60">
        <v>6421.2328767123281</v>
      </c>
      <c r="J41" s="60">
        <f t="shared" si="3"/>
        <v>1215.9533073929963</v>
      </c>
      <c r="K41" s="60" t="s">
        <v>202</v>
      </c>
      <c r="L41" s="61">
        <v>1215.9533073929963</v>
      </c>
      <c r="M41" s="62">
        <f t="shared" si="0"/>
        <v>19.81655826386536</v>
      </c>
      <c r="N41" s="63" t="str">
        <f t="shared" si="1"/>
        <v>ca</v>
      </c>
      <c r="O41" s="62" t="str">
        <f>VLOOKUP(A41,[1]RSV_Noncancer!B:P,14,FALSE)</f>
        <v>-</v>
      </c>
    </row>
    <row r="42" spans="1:15" x14ac:dyDescent="0.25">
      <c r="A42" s="39" t="s">
        <v>49</v>
      </c>
      <c r="B42" s="41" t="s">
        <v>48</v>
      </c>
      <c r="C42" s="60">
        <v>0.12743396376985078</v>
      </c>
      <c r="D42" s="60">
        <v>1.3820713912628424</v>
      </c>
      <c r="E42" s="60">
        <f t="shared" si="2"/>
        <v>0.11667586008512161</v>
      </c>
      <c r="F42" s="60">
        <v>6.3285125080421393E-3</v>
      </c>
      <c r="G42" s="60">
        <v>6.0029137531351796E-3</v>
      </c>
      <c r="H42" s="60">
        <v>15.000000000000002</v>
      </c>
      <c r="I42" s="60">
        <v>214.04109589041096</v>
      </c>
      <c r="J42" s="60">
        <f t="shared" si="3"/>
        <v>14.017643540669861</v>
      </c>
      <c r="K42" s="60">
        <v>12.584699158849512</v>
      </c>
      <c r="L42" s="61">
        <v>6.6312891638114069</v>
      </c>
      <c r="M42" s="62">
        <f t="shared" si="0"/>
        <v>6.0029137531351796E-3</v>
      </c>
      <c r="N42" s="63" t="str">
        <f t="shared" si="1"/>
        <v>ca</v>
      </c>
      <c r="O42" s="62" t="str">
        <f>VLOOKUP(A42,[1]RSV_Noncancer!B:P,14,FALSE)</f>
        <v>-</v>
      </c>
    </row>
    <row r="43" spans="1:15" x14ac:dyDescent="0.25">
      <c r="A43" s="38" t="s">
        <v>126</v>
      </c>
      <c r="B43" s="41" t="s">
        <v>125</v>
      </c>
      <c r="C43" s="60">
        <v>0.19521914055289116</v>
      </c>
      <c r="D43" s="60">
        <v>1.5977417749128902</v>
      </c>
      <c r="E43" s="60">
        <f t="shared" si="2"/>
        <v>0.17396351110248065</v>
      </c>
      <c r="F43" s="60">
        <v>2.6105290924759845E-2</v>
      </c>
      <c r="G43" s="60">
        <v>2.2699031641148195E-2</v>
      </c>
      <c r="H43" s="60">
        <v>675</v>
      </c>
      <c r="I43" s="60">
        <v>9631.8493150684917</v>
      </c>
      <c r="J43" s="60">
        <f t="shared" si="3"/>
        <v>630.79395933014348</v>
      </c>
      <c r="K43" s="60">
        <v>140.96857099370314</v>
      </c>
      <c r="L43" s="61">
        <v>115.21953909956858</v>
      </c>
      <c r="M43" s="62">
        <f t="shared" si="0"/>
        <v>2.2699031641148195E-2</v>
      </c>
      <c r="N43" s="63" t="str">
        <f t="shared" si="1"/>
        <v>ca</v>
      </c>
      <c r="O43" s="62" t="str">
        <f>VLOOKUP(A43,[1]RSV_Noncancer!B:P,14,FALSE)</f>
        <v>-</v>
      </c>
    </row>
    <row r="44" spans="1:15" x14ac:dyDescent="0.25">
      <c r="A44" s="38" t="s">
        <v>134</v>
      </c>
      <c r="B44" s="41" t="s">
        <v>133</v>
      </c>
      <c r="C44" s="60">
        <v>68.497944053646023</v>
      </c>
      <c r="D44" s="60">
        <v>560.61114909224227</v>
      </c>
      <c r="E44" s="60">
        <f>IF(AND(ISERROR(1/(1/C44+1/D44)),ISERROR(1/(1/C44))),"-",IF(ISERROR(1/(1/C44+1/D44)),(1/(1/C44)),((1/(1/C44+1/D44)))))</f>
        <v>61.039828457010749</v>
      </c>
      <c r="F44" s="60">
        <v>2.1707259761977022</v>
      </c>
      <c r="G44" s="60">
        <v>2.0961806521455539</v>
      </c>
      <c r="H44" s="60">
        <v>15000.000000000002</v>
      </c>
      <c r="I44" s="60">
        <v>214041.09589041097</v>
      </c>
      <c r="J44" s="60">
        <f t="shared" si="3"/>
        <v>14017.643540669858</v>
      </c>
      <c r="K44" s="60" t="s">
        <v>202</v>
      </c>
      <c r="L44" s="61">
        <v>14017.643540669858</v>
      </c>
      <c r="M44" s="62">
        <f t="shared" si="0"/>
        <v>2.0961806521455539</v>
      </c>
      <c r="N44" s="63" t="str">
        <f t="shared" si="1"/>
        <v>ca</v>
      </c>
      <c r="O44" s="62" t="str">
        <f>VLOOKUP(A44,[1]RSV_Noncancer!B:P,14,FALSE)</f>
        <v>-</v>
      </c>
    </row>
    <row r="45" spans="1:15" x14ac:dyDescent="0.25">
      <c r="A45" s="39" t="s">
        <v>50</v>
      </c>
      <c r="B45" s="41" t="s">
        <v>135</v>
      </c>
      <c r="C45" s="60">
        <v>4.2905305616020035</v>
      </c>
      <c r="D45" s="60">
        <v>35.115203844239346</v>
      </c>
      <c r="E45" s="60">
        <f t="shared" ref="E45:E94" si="4">IF(AND(ISERROR(1/(1/C45+1/D45)),ISERROR(1/(1/C45))),"-",IF(ISERROR(1/(1/C45+1/D45)),(1/(1/C45)),((1/(1/C45+1/D45)))))</f>
        <v>3.8233738703841897</v>
      </c>
      <c r="F45" s="60">
        <v>0.30802624404149853</v>
      </c>
      <c r="G45" s="60">
        <v>0.28506062357617057</v>
      </c>
      <c r="H45" s="60">
        <v>1500.0000000000002</v>
      </c>
      <c r="I45" s="60">
        <v>21404.109589041094</v>
      </c>
      <c r="J45" s="60">
        <f t="shared" si="3"/>
        <v>1401.764354066986</v>
      </c>
      <c r="K45" s="60">
        <v>56.060776415552724</v>
      </c>
      <c r="L45" s="61">
        <v>53.904954989100617</v>
      </c>
      <c r="M45" s="62">
        <f t="shared" si="0"/>
        <v>0.28506062357617057</v>
      </c>
      <c r="N45" s="63" t="str">
        <f t="shared" si="1"/>
        <v>ca</v>
      </c>
      <c r="O45" s="62" t="str">
        <f>VLOOKUP(A45,[1]RSV_Noncancer!B:P,14,FALSE)</f>
        <v>-</v>
      </c>
    </row>
    <row r="46" spans="1:15" s="45" customFormat="1" x14ac:dyDescent="0.25">
      <c r="A46" s="64" t="s">
        <v>51</v>
      </c>
      <c r="B46" s="42" t="s">
        <v>136</v>
      </c>
      <c r="C46" s="65" t="s">
        <v>202</v>
      </c>
      <c r="D46" s="65" t="s">
        <v>202</v>
      </c>
      <c r="E46" s="65" t="str">
        <f t="shared" si="4"/>
        <v>-</v>
      </c>
      <c r="F46" s="65" t="s">
        <v>202</v>
      </c>
      <c r="G46" s="65" t="s">
        <v>202</v>
      </c>
      <c r="H46" s="65">
        <v>150.00000000000003</v>
      </c>
      <c r="I46" s="65">
        <v>2140.4109589041095</v>
      </c>
      <c r="J46" s="65">
        <f t="shared" si="3"/>
        <v>140.1764354066986</v>
      </c>
      <c r="K46" s="65">
        <v>169.98054167089961</v>
      </c>
      <c r="L46" s="66">
        <v>76.823248164316325</v>
      </c>
      <c r="M46" s="62">
        <f t="shared" si="0"/>
        <v>76.823248164316325</v>
      </c>
      <c r="N46" s="63" t="str">
        <f t="shared" si="1"/>
        <v>nc</v>
      </c>
      <c r="O46" s="62" t="str">
        <f>VLOOKUP(A46,[1]RSV_Noncancer!B:P,14,FALSE)</f>
        <v>-</v>
      </c>
    </row>
    <row r="47" spans="1:15" x14ac:dyDescent="0.25">
      <c r="A47" s="39" t="s">
        <v>52</v>
      </c>
      <c r="B47" s="41" t="s">
        <v>137</v>
      </c>
      <c r="C47" s="60" t="s">
        <v>202</v>
      </c>
      <c r="D47" s="60" t="s">
        <v>202</v>
      </c>
      <c r="E47" s="60" t="str">
        <f t="shared" si="4"/>
        <v>-</v>
      </c>
      <c r="F47" s="60" t="s">
        <v>202</v>
      </c>
      <c r="G47" s="60" t="s">
        <v>202</v>
      </c>
      <c r="H47" s="60">
        <v>1500.0000000000002</v>
      </c>
      <c r="I47" s="60">
        <v>21404.109589041094</v>
      </c>
      <c r="J47" s="60">
        <f t="shared" si="3"/>
        <v>1401.764354066986</v>
      </c>
      <c r="K47" s="60">
        <v>117.13411065694986</v>
      </c>
      <c r="L47" s="61">
        <v>108.10098553499624</v>
      </c>
      <c r="M47" s="62">
        <f t="shared" si="0"/>
        <v>108.10098553499624</v>
      </c>
      <c r="N47" s="63" t="str">
        <f t="shared" si="1"/>
        <v>nc</v>
      </c>
      <c r="O47" s="62" t="str">
        <f>VLOOKUP(A47,[1]RSV_Noncancer!B:P,14,FALSE)</f>
        <v>-</v>
      </c>
    </row>
    <row r="48" spans="1:15" x14ac:dyDescent="0.25">
      <c r="A48" s="39" t="s">
        <v>53</v>
      </c>
      <c r="B48" s="41" t="s">
        <v>138</v>
      </c>
      <c r="C48" s="60">
        <v>10.552385975831958</v>
      </c>
      <c r="D48" s="60">
        <v>86.364420265561662</v>
      </c>
      <c r="E48" s="60">
        <f t="shared" si="4"/>
        <v>9.4034330325665252</v>
      </c>
      <c r="F48" s="60">
        <v>1.7927152043280745</v>
      </c>
      <c r="G48" s="60">
        <v>1.5056675754624131</v>
      </c>
      <c r="H48" s="60">
        <v>3000.0000000000005</v>
      </c>
      <c r="I48" s="60">
        <v>42808.219178082189</v>
      </c>
      <c r="J48" s="60">
        <f t="shared" si="3"/>
        <v>2803.528708133972</v>
      </c>
      <c r="K48" s="60">
        <v>26.532185024055508</v>
      </c>
      <c r="L48" s="61">
        <v>26.283442375495326</v>
      </c>
      <c r="M48" s="62">
        <f t="shared" si="0"/>
        <v>1.5056675754624131</v>
      </c>
      <c r="N48" s="63" t="str">
        <f t="shared" si="1"/>
        <v>ca</v>
      </c>
      <c r="O48" s="62" t="str">
        <f>VLOOKUP(A48,[1]RSV_Noncancer!B:P,14,FALSE)</f>
        <v>-</v>
      </c>
    </row>
    <row r="49" spans="1:15" x14ac:dyDescent="0.25">
      <c r="A49" s="39" t="s">
        <v>56</v>
      </c>
      <c r="B49" s="41" t="s">
        <v>139</v>
      </c>
      <c r="C49" s="60">
        <v>3.904382811057824</v>
      </c>
      <c r="D49" s="60">
        <v>31.954835498257808</v>
      </c>
      <c r="E49" s="60">
        <f t="shared" si="4"/>
        <v>3.4792702220496134</v>
      </c>
      <c r="F49" s="60">
        <v>13.946628314669386</v>
      </c>
      <c r="G49" s="60">
        <v>2.7845960706689299</v>
      </c>
      <c r="H49" s="60">
        <v>2250.0000000000005</v>
      </c>
      <c r="I49" s="60">
        <v>32106.164383561645</v>
      </c>
      <c r="J49" s="60">
        <f t="shared" si="3"/>
        <v>2102.646531100479</v>
      </c>
      <c r="K49" s="60">
        <v>2091.9942472004082</v>
      </c>
      <c r="L49" s="61">
        <v>1048.6534317105163</v>
      </c>
      <c r="M49" s="62">
        <f t="shared" si="0"/>
        <v>2.7845960706689299</v>
      </c>
      <c r="N49" s="63" t="str">
        <f t="shared" si="1"/>
        <v>ca</v>
      </c>
      <c r="O49" s="62" t="str">
        <f>VLOOKUP(A49,[1]RSV_Noncancer!B:P,14,FALSE)</f>
        <v>-</v>
      </c>
    </row>
    <row r="50" spans="1:15" x14ac:dyDescent="0.25">
      <c r="A50" s="39" t="s">
        <v>58</v>
      </c>
      <c r="B50" s="41" t="s">
        <v>57</v>
      </c>
      <c r="C50" s="60">
        <v>35.494389191434763</v>
      </c>
      <c r="D50" s="60">
        <v>290.49850452961641</v>
      </c>
      <c r="E50" s="60">
        <f t="shared" si="4"/>
        <v>31.629729291360125</v>
      </c>
      <c r="F50" s="60">
        <v>4.1623301996282054</v>
      </c>
      <c r="G50" s="60">
        <v>3.6782844940409363</v>
      </c>
      <c r="H50" s="60">
        <v>3750.0000000000005</v>
      </c>
      <c r="I50" s="60">
        <v>53510.273972602743</v>
      </c>
      <c r="J50" s="60">
        <f t="shared" si="3"/>
        <v>3504.4108851674646</v>
      </c>
      <c r="K50" s="77">
        <v>10405.825499070515</v>
      </c>
      <c r="L50" s="78">
        <v>2621.5433829303361</v>
      </c>
      <c r="M50" s="62">
        <f t="shared" si="0"/>
        <v>3.6782844940409363</v>
      </c>
      <c r="N50" s="63" t="str">
        <f t="shared" si="1"/>
        <v>ca</v>
      </c>
      <c r="O50" s="62" t="str">
        <f>VLOOKUP(A50,[1]RSV_Noncancer!B:P,14,FALSE)</f>
        <v>Csat</v>
      </c>
    </row>
    <row r="51" spans="1:15" x14ac:dyDescent="0.25">
      <c r="A51" s="38" t="s">
        <v>141</v>
      </c>
      <c r="B51" s="41" t="s">
        <v>140</v>
      </c>
      <c r="C51" s="60" t="s">
        <v>202</v>
      </c>
      <c r="D51" s="60" t="s">
        <v>202</v>
      </c>
      <c r="E51" s="60" t="str">
        <f t="shared" si="4"/>
        <v>-</v>
      </c>
      <c r="F51" s="60" t="s">
        <v>202</v>
      </c>
      <c r="G51" s="60" t="s">
        <v>202</v>
      </c>
      <c r="H51" s="60">
        <v>3000.0000000000005</v>
      </c>
      <c r="I51" s="60">
        <v>9878.8198103266604</v>
      </c>
      <c r="J51" s="60">
        <f t="shared" si="3"/>
        <v>2301.1782032400592</v>
      </c>
      <c r="K51" s="77" t="s">
        <v>202</v>
      </c>
      <c r="L51" s="61">
        <v>2301.1782032400592</v>
      </c>
      <c r="M51" s="62">
        <f t="shared" si="0"/>
        <v>2301.1782032400592</v>
      </c>
      <c r="N51" s="63" t="str">
        <f t="shared" si="1"/>
        <v>nc</v>
      </c>
      <c r="O51" s="62" t="str">
        <f>VLOOKUP(A51,[1]RSV_Noncancer!B:P,14,FALSE)</f>
        <v>-</v>
      </c>
    </row>
    <row r="52" spans="1:15" x14ac:dyDescent="0.25">
      <c r="A52" s="38" t="s">
        <v>143</v>
      </c>
      <c r="B52" s="41" t="s">
        <v>142</v>
      </c>
      <c r="C52" s="60" t="s">
        <v>202</v>
      </c>
      <c r="D52" s="60" t="s">
        <v>202</v>
      </c>
      <c r="E52" s="60" t="str">
        <f t="shared" si="4"/>
        <v>-</v>
      </c>
      <c r="F52" s="60" t="s">
        <v>202</v>
      </c>
      <c r="G52" s="60" t="s">
        <v>202</v>
      </c>
      <c r="H52" s="60">
        <v>3000.0000000000005</v>
      </c>
      <c r="I52" s="60">
        <v>9878.8198103266604</v>
      </c>
      <c r="J52" s="60">
        <f t="shared" si="3"/>
        <v>2301.1782032400592</v>
      </c>
      <c r="K52" s="77" t="s">
        <v>202</v>
      </c>
      <c r="L52" s="61">
        <v>2301.1782032400592</v>
      </c>
      <c r="M52" s="62">
        <f t="shared" si="0"/>
        <v>2301.1782032400592</v>
      </c>
      <c r="N52" s="63" t="str">
        <f t="shared" si="1"/>
        <v>nc</v>
      </c>
      <c r="O52" s="62" t="str">
        <f>VLOOKUP(A52,[1]RSV_Noncancer!B:P,14,FALSE)</f>
        <v>-</v>
      </c>
    </row>
    <row r="53" spans="1:15" x14ac:dyDescent="0.25">
      <c r="A53" s="38" t="s">
        <v>207</v>
      </c>
      <c r="B53" s="41" t="s">
        <v>206</v>
      </c>
      <c r="C53" s="60" t="s">
        <v>202</v>
      </c>
      <c r="D53" s="60" t="s">
        <v>202</v>
      </c>
      <c r="E53" s="60" t="str">
        <f>IF(AND(ISERROR(1/(1/C53+1/D53)),ISERROR(1/(1/C53))),"-",IF(ISERROR(1/(1/C53+1/D53)),(1/(1/C53)),((1/(1/C53+1/D53)))))</f>
        <v>-</v>
      </c>
      <c r="F53" s="60" t="s">
        <v>202</v>
      </c>
      <c r="G53" s="60" t="s">
        <v>202</v>
      </c>
      <c r="H53" s="60">
        <v>0.22500000000000003</v>
      </c>
      <c r="I53" s="60" t="s">
        <v>202</v>
      </c>
      <c r="J53" s="60">
        <f>IF(AND(ISERROR(1/(1/H53+1/I53)),ISERROR(1/(1/H53))),"-",IF(ISERROR(1/(1/H53+1/I53)),(1/(1/H53)),((1/(1/H53+1/I53)))))</f>
        <v>0.22500000000000003</v>
      </c>
      <c r="K53" s="77" t="s">
        <v>202</v>
      </c>
      <c r="L53" s="61">
        <v>0.22500000000000003</v>
      </c>
      <c r="M53" s="62">
        <f>MIN(L53,G53)</f>
        <v>0.22500000000000003</v>
      </c>
      <c r="N53" s="63" t="str">
        <f>IF(G53="-","nc",IF(G53&gt;L53,"nc",IF(L53&gt;G53,"ca")))</f>
        <v>nc</v>
      </c>
      <c r="O53" s="62" t="str">
        <f>VLOOKUP(A53,[1]RSV_Noncancer!B:P,14,FALSE)</f>
        <v>-</v>
      </c>
    </row>
    <row r="54" spans="1:15" x14ac:dyDescent="0.25">
      <c r="A54" s="39" t="s">
        <v>60</v>
      </c>
      <c r="B54" s="41" t="s">
        <v>59</v>
      </c>
      <c r="C54" s="60">
        <v>0.244023925691114</v>
      </c>
      <c r="D54" s="60">
        <v>1.997177218641113</v>
      </c>
      <c r="E54" s="60">
        <f t="shared" si="4"/>
        <v>0.21745438887810084</v>
      </c>
      <c r="F54" s="60">
        <v>0.33159658317870527</v>
      </c>
      <c r="G54" s="60">
        <v>0.13133048845915041</v>
      </c>
      <c r="H54" s="60">
        <v>0.75000000000000011</v>
      </c>
      <c r="I54" s="60">
        <v>10.702054794520549</v>
      </c>
      <c r="J54" s="60">
        <f t="shared" si="3"/>
        <v>0.70088217703349298</v>
      </c>
      <c r="K54" s="77" t="s">
        <v>202</v>
      </c>
      <c r="L54" s="61">
        <v>0.70088217703349298</v>
      </c>
      <c r="M54" s="62">
        <f t="shared" si="0"/>
        <v>0.13133048845915041</v>
      </c>
      <c r="N54" s="63" t="str">
        <f t="shared" si="1"/>
        <v>ca</v>
      </c>
      <c r="O54" s="62" t="str">
        <f>VLOOKUP(A54,[1]RSV_Noncancer!B:P,14,FALSE)</f>
        <v>-</v>
      </c>
    </row>
    <row r="55" spans="1:15" x14ac:dyDescent="0.25">
      <c r="A55" s="39" t="s">
        <v>85</v>
      </c>
      <c r="B55" s="41" t="s">
        <v>144</v>
      </c>
      <c r="C55" s="60">
        <v>4.880478513822279</v>
      </c>
      <c r="D55" s="60">
        <v>79.887088745644519</v>
      </c>
      <c r="E55" s="60">
        <f t="shared" si="4"/>
        <v>4.599485779290065</v>
      </c>
      <c r="F55" s="60" t="s">
        <v>202</v>
      </c>
      <c r="G55" s="60">
        <v>4.599485779290065</v>
      </c>
      <c r="H55" s="60">
        <v>300.00000000000006</v>
      </c>
      <c r="I55" s="60">
        <v>8561.6438356164381</v>
      </c>
      <c r="J55" s="60">
        <f t="shared" si="3"/>
        <v>289.84387076827954</v>
      </c>
      <c r="K55" s="77" t="s">
        <v>202</v>
      </c>
      <c r="L55" s="61">
        <v>289.84387076827954</v>
      </c>
      <c r="M55" s="62">
        <f t="shared" si="0"/>
        <v>4.599485779290065</v>
      </c>
      <c r="N55" s="63" t="str">
        <f t="shared" si="1"/>
        <v>ca</v>
      </c>
      <c r="O55" s="62" t="str">
        <f>VLOOKUP(A55,[1]RSV_Noncancer!B:P,14,FALSE)</f>
        <v>-</v>
      </c>
    </row>
    <row r="56" spans="1:15" x14ac:dyDescent="0.25">
      <c r="A56" s="39" t="s">
        <v>63</v>
      </c>
      <c r="B56" s="41" t="s">
        <v>62</v>
      </c>
      <c r="C56" s="60" t="s">
        <v>202</v>
      </c>
      <c r="D56" s="60" t="s">
        <v>202</v>
      </c>
      <c r="E56" s="60" t="str">
        <f t="shared" si="4"/>
        <v>-</v>
      </c>
      <c r="F56" s="60" t="s">
        <v>202</v>
      </c>
      <c r="G56" s="60" t="s">
        <v>202</v>
      </c>
      <c r="H56" s="60">
        <v>52500.000000000007</v>
      </c>
      <c r="I56" s="60">
        <v>2247431.5068493146</v>
      </c>
      <c r="J56" s="60">
        <f t="shared" si="3"/>
        <v>51301.594746716699</v>
      </c>
      <c r="K56" s="77" t="s">
        <v>202</v>
      </c>
      <c r="L56" s="61">
        <v>51301.594746716699</v>
      </c>
      <c r="M56" s="62">
        <f t="shared" si="0"/>
        <v>51301.594746716699</v>
      </c>
      <c r="N56" s="63" t="str">
        <f t="shared" si="1"/>
        <v>nc</v>
      </c>
      <c r="O56" s="62" t="str">
        <f>VLOOKUP(A56,[1]RSV_Noncancer!B:P,14,FALSE)</f>
        <v>-</v>
      </c>
    </row>
    <row r="57" spans="1:15" x14ac:dyDescent="0.25">
      <c r="A57" s="38" t="s">
        <v>128</v>
      </c>
      <c r="B57" s="41" t="s">
        <v>127</v>
      </c>
      <c r="C57" s="60" t="s">
        <v>202</v>
      </c>
      <c r="D57" s="60" t="s">
        <v>202</v>
      </c>
      <c r="E57" s="60" t="str">
        <f t="shared" si="4"/>
        <v>-</v>
      </c>
      <c r="F57" s="60" t="s">
        <v>202</v>
      </c>
      <c r="G57" s="60" t="s">
        <v>202</v>
      </c>
      <c r="H57" s="60">
        <v>7500.0000000000009</v>
      </c>
      <c r="I57" s="60" t="s">
        <v>202</v>
      </c>
      <c r="J57" s="60">
        <f t="shared" si="3"/>
        <v>7500.0000000000009</v>
      </c>
      <c r="K57" s="77">
        <v>4897.8156218189624</v>
      </c>
      <c r="L57" s="61">
        <v>2962.9104258490979</v>
      </c>
      <c r="M57" s="62">
        <f t="shared" si="0"/>
        <v>2962.9104258490979</v>
      </c>
      <c r="N57" s="63" t="str">
        <f t="shared" si="1"/>
        <v>nc</v>
      </c>
      <c r="O57" s="62" t="str">
        <f>VLOOKUP(A57,[1]RSV_Noncancer!B:P,14,FALSE)</f>
        <v>Csat</v>
      </c>
    </row>
    <row r="58" spans="1:15" x14ac:dyDescent="0.25">
      <c r="A58" s="39" t="s">
        <v>65</v>
      </c>
      <c r="B58" s="41" t="s">
        <v>64</v>
      </c>
      <c r="C58" s="60" t="s">
        <v>202</v>
      </c>
      <c r="D58" s="60" t="s">
        <v>202</v>
      </c>
      <c r="E58" s="60" t="str">
        <f t="shared" si="4"/>
        <v>-</v>
      </c>
      <c r="F58" s="60" t="s">
        <v>202</v>
      </c>
      <c r="G58" s="60" t="s">
        <v>202</v>
      </c>
      <c r="H58" s="60">
        <v>1800.0000000000002</v>
      </c>
      <c r="I58" s="60">
        <v>3082.1917808219173</v>
      </c>
      <c r="J58" s="60">
        <f t="shared" si="3"/>
        <v>1136.3636363636365</v>
      </c>
      <c r="K58" s="77">
        <v>68000</v>
      </c>
      <c r="L58" s="61">
        <v>1117.6857330703485</v>
      </c>
      <c r="M58" s="62">
        <f t="shared" si="0"/>
        <v>1117.6857330703485</v>
      </c>
      <c r="N58" s="63" t="str">
        <f t="shared" si="1"/>
        <v>nc</v>
      </c>
      <c r="O58" s="62" t="str">
        <f>VLOOKUP(A58,[1]RSV_Noncancer!B:P,14,FALSE)</f>
        <v>-</v>
      </c>
    </row>
    <row r="59" spans="1:15" x14ac:dyDescent="0.25">
      <c r="A59" s="39" t="s">
        <v>67</v>
      </c>
      <c r="B59" s="41" t="s">
        <v>66</v>
      </c>
      <c r="C59" s="60" t="s">
        <v>202</v>
      </c>
      <c r="D59" s="60" t="s">
        <v>202</v>
      </c>
      <c r="E59" s="60" t="str">
        <f t="shared" si="4"/>
        <v>-</v>
      </c>
      <c r="F59" s="60" t="s">
        <v>202</v>
      </c>
      <c r="G59" s="60" t="s">
        <v>202</v>
      </c>
      <c r="H59" s="60" t="s">
        <v>202</v>
      </c>
      <c r="I59" s="60" t="s">
        <v>202</v>
      </c>
      <c r="J59" s="60" t="str">
        <f t="shared" si="3"/>
        <v>-</v>
      </c>
      <c r="K59" s="77">
        <v>21.777953361001206</v>
      </c>
      <c r="L59" s="61">
        <v>21.777953361001206</v>
      </c>
      <c r="M59" s="62">
        <f t="shared" si="0"/>
        <v>21.777953361001206</v>
      </c>
      <c r="N59" s="63" t="str">
        <f t="shared" si="1"/>
        <v>nc</v>
      </c>
      <c r="O59" s="62" t="str">
        <f>VLOOKUP(A59,[1]RSV_Noncancer!B:P,14,FALSE)</f>
        <v>Csat</v>
      </c>
    </row>
    <row r="60" spans="1:15" x14ac:dyDescent="0.25">
      <c r="A60" s="39" t="s">
        <v>69</v>
      </c>
      <c r="B60" s="41" t="s">
        <v>68</v>
      </c>
      <c r="C60" s="60" t="s">
        <v>202</v>
      </c>
      <c r="D60" s="60" t="s">
        <v>202</v>
      </c>
      <c r="E60" s="60" t="str">
        <f t="shared" si="4"/>
        <v>-</v>
      </c>
      <c r="F60" s="60" t="s">
        <v>202</v>
      </c>
      <c r="G60" s="60" t="s">
        <v>202</v>
      </c>
      <c r="H60" s="60">
        <v>45000.000000000007</v>
      </c>
      <c r="I60" s="60">
        <v>642123.28767123283</v>
      </c>
      <c r="J60" s="60">
        <f t="shared" si="3"/>
        <v>42052.930622009575</v>
      </c>
      <c r="K60" s="77">
        <v>106917.86134190412</v>
      </c>
      <c r="L60" s="61">
        <v>30181.81850274303</v>
      </c>
      <c r="M60" s="62">
        <f t="shared" si="0"/>
        <v>30181.81850274303</v>
      </c>
      <c r="N60" s="63" t="str">
        <f t="shared" si="1"/>
        <v>nc</v>
      </c>
      <c r="O60" s="62" t="str">
        <f>VLOOKUP(A60,[1]RSV_Noncancer!B:P,14,FALSE)</f>
        <v>Csat</v>
      </c>
    </row>
    <row r="61" spans="1:15" x14ac:dyDescent="0.25">
      <c r="A61" s="39" t="s">
        <v>72</v>
      </c>
      <c r="B61" s="41" t="s">
        <v>145</v>
      </c>
      <c r="C61" s="60">
        <v>216.91015616987909</v>
      </c>
      <c r="D61" s="60">
        <v>1775.2686387921005</v>
      </c>
      <c r="E61" s="60">
        <f t="shared" si="4"/>
        <v>193.29279011386737</v>
      </c>
      <c r="F61" s="60">
        <v>31.902713206736543</v>
      </c>
      <c r="G61" s="60">
        <v>27.38315977452482</v>
      </c>
      <c r="H61" s="60">
        <v>750.00000000000011</v>
      </c>
      <c r="I61" s="60">
        <v>10702.054794520547</v>
      </c>
      <c r="J61" s="60">
        <f t="shared" si="3"/>
        <v>700.88217703349301</v>
      </c>
      <c r="K61" s="77">
        <v>24884.116301254504</v>
      </c>
      <c r="L61" s="61">
        <v>681.68202634753209</v>
      </c>
      <c r="M61" s="62">
        <f t="shared" si="0"/>
        <v>27.38315977452482</v>
      </c>
      <c r="N61" s="63" t="str">
        <f t="shared" si="1"/>
        <v>ca</v>
      </c>
      <c r="O61" s="62" t="str">
        <f>VLOOKUP(A61,[1]RSV_Noncancer!B:P,14,FALSE)</f>
        <v>Csat</v>
      </c>
    </row>
    <row r="62" spans="1:15" x14ac:dyDescent="0.25">
      <c r="A62" s="39" t="s">
        <v>71</v>
      </c>
      <c r="B62" s="41" t="s">
        <v>70</v>
      </c>
      <c r="C62" s="60" t="s">
        <v>202</v>
      </c>
      <c r="D62" s="60" t="s">
        <v>202</v>
      </c>
      <c r="E62" s="60" t="str">
        <f t="shared" si="4"/>
        <v>-</v>
      </c>
      <c r="F62" s="60" t="s">
        <v>202</v>
      </c>
      <c r="G62" s="60" t="s">
        <v>202</v>
      </c>
      <c r="H62" s="60">
        <v>375.00000000000006</v>
      </c>
      <c r="I62" s="60">
        <v>16053.082191780819</v>
      </c>
      <c r="J62" s="60">
        <f t="shared" si="3"/>
        <v>366.43996247654792</v>
      </c>
      <c r="K62" s="77">
        <v>2720000</v>
      </c>
      <c r="L62" s="61">
        <v>366.39060212416035</v>
      </c>
      <c r="M62" s="62">
        <f t="shared" si="0"/>
        <v>366.39060212416035</v>
      </c>
      <c r="N62" s="63" t="str">
        <f t="shared" si="1"/>
        <v>nc</v>
      </c>
      <c r="O62" s="62" t="str">
        <f>VLOOKUP(A62,[1]RSV_Noncancer!B:P,14,FALSE)</f>
        <v>-</v>
      </c>
    </row>
    <row r="63" spans="1:15" x14ac:dyDescent="0.25">
      <c r="A63" s="39" t="s">
        <v>74</v>
      </c>
      <c r="B63" s="41" t="s">
        <v>73</v>
      </c>
      <c r="C63" s="60">
        <v>3.2536523425481869</v>
      </c>
      <c r="D63" s="60">
        <v>6.145160672741885</v>
      </c>
      <c r="E63" s="60">
        <f t="shared" si="4"/>
        <v>2.1273129261827912</v>
      </c>
      <c r="F63" s="60">
        <v>2.7239171955866932</v>
      </c>
      <c r="G63" s="60">
        <v>1.194464932516861</v>
      </c>
      <c r="H63" s="60">
        <v>1500.0000000000002</v>
      </c>
      <c r="I63" s="60">
        <v>4939.4099051633302</v>
      </c>
      <c r="J63" s="60">
        <f t="shared" si="3"/>
        <v>1150.5891016200296</v>
      </c>
      <c r="K63" s="77">
        <v>277.83955394984275</v>
      </c>
      <c r="L63" s="61">
        <v>223.79778053816986</v>
      </c>
      <c r="M63" s="62">
        <f t="shared" si="0"/>
        <v>1.194464932516861</v>
      </c>
      <c r="N63" s="63" t="str">
        <f t="shared" si="1"/>
        <v>ca</v>
      </c>
      <c r="O63" s="62" t="str">
        <f>VLOOKUP(A63,[1]RSV_Noncancer!B:P,14,FALSE)</f>
        <v>-</v>
      </c>
    </row>
    <row r="64" spans="1:15" x14ac:dyDescent="0.25">
      <c r="A64" s="39" t="s">
        <v>76</v>
      </c>
      <c r="B64" s="41" t="s">
        <v>75</v>
      </c>
      <c r="C64" s="60" t="s">
        <v>202</v>
      </c>
      <c r="D64" s="60" t="s">
        <v>202</v>
      </c>
      <c r="E64" s="60" t="str">
        <f t="shared" si="4"/>
        <v>-</v>
      </c>
      <c r="F64" s="60">
        <v>5230.7692307692305</v>
      </c>
      <c r="G64" s="60">
        <v>5230.7692307692305</v>
      </c>
      <c r="H64" s="60">
        <v>1500.0000000000002</v>
      </c>
      <c r="I64" s="60">
        <v>2568.4931506849312</v>
      </c>
      <c r="J64" s="60">
        <f t="shared" si="3"/>
        <v>946.96969696969711</v>
      </c>
      <c r="K64" s="77">
        <v>122399.99999999999</v>
      </c>
      <c r="L64" s="61">
        <v>939.69954181970058</v>
      </c>
      <c r="M64" s="62">
        <f t="shared" si="0"/>
        <v>939.69954181970058</v>
      </c>
      <c r="N64" s="63" t="str">
        <f t="shared" si="1"/>
        <v>nc</v>
      </c>
      <c r="O64" s="62" t="str">
        <f>VLOOKUP(A64,[1]RSV_Noncancer!B:P,14,FALSE)</f>
        <v>-</v>
      </c>
    </row>
    <row r="65" spans="1:15" x14ac:dyDescent="0.25">
      <c r="A65" s="39" t="s">
        <v>61</v>
      </c>
      <c r="B65" s="41" t="s">
        <v>146</v>
      </c>
      <c r="C65" s="60" t="s">
        <v>202</v>
      </c>
      <c r="D65" s="60" t="s">
        <v>202</v>
      </c>
      <c r="E65" s="60" t="str">
        <f t="shared" si="4"/>
        <v>-</v>
      </c>
      <c r="F65" s="60" t="s">
        <v>202</v>
      </c>
      <c r="G65" s="60" t="s">
        <v>202</v>
      </c>
      <c r="H65" s="60">
        <v>3750.0000000000005</v>
      </c>
      <c r="I65" s="60">
        <v>267551.36986301368</v>
      </c>
      <c r="J65" s="60">
        <f t="shared" si="3"/>
        <v>3698.1664983590008</v>
      </c>
      <c r="K65" s="77" t="s">
        <v>202</v>
      </c>
      <c r="L65" s="61">
        <v>3698.1664983590008</v>
      </c>
      <c r="M65" s="62">
        <f t="shared" si="0"/>
        <v>3698.1664983590008</v>
      </c>
      <c r="N65" s="63" t="str">
        <f t="shared" si="1"/>
        <v>nc</v>
      </c>
      <c r="O65" s="62" t="str">
        <f>VLOOKUP(A65,[1]RSV_Noncancer!B:P,14,FALSE)</f>
        <v>-</v>
      </c>
    </row>
    <row r="66" spans="1:15" x14ac:dyDescent="0.25">
      <c r="A66" s="39" t="s">
        <v>79</v>
      </c>
      <c r="B66" s="41" t="s">
        <v>78</v>
      </c>
      <c r="C66" s="60">
        <v>0.97609570276445601</v>
      </c>
      <c r="D66" s="60">
        <v>0.95864506494773427</v>
      </c>
      <c r="E66" s="60">
        <f t="shared" si="4"/>
        <v>0.48364584237211578</v>
      </c>
      <c r="F66" s="60">
        <v>266666.66666666669</v>
      </c>
      <c r="G66" s="60">
        <v>0.48364496519882849</v>
      </c>
      <c r="H66" s="60">
        <v>375.00000000000006</v>
      </c>
      <c r="I66" s="60">
        <v>642.12328767123279</v>
      </c>
      <c r="J66" s="60">
        <f t="shared" si="3"/>
        <v>236.74242424242428</v>
      </c>
      <c r="K66" s="77" t="s">
        <v>202</v>
      </c>
      <c r="L66" s="61">
        <v>236.74242424242428</v>
      </c>
      <c r="M66" s="62">
        <f t="shared" si="0"/>
        <v>0.48364496519882849</v>
      </c>
      <c r="N66" s="63" t="str">
        <f t="shared" si="1"/>
        <v>ca</v>
      </c>
      <c r="O66" s="62" t="str">
        <f>VLOOKUP(A66,[1]RSV_Noncancer!B:P,14,FALSE)</f>
        <v>-</v>
      </c>
    </row>
    <row r="67" spans="1:15" x14ac:dyDescent="0.25">
      <c r="A67" s="39" t="s">
        <v>82</v>
      </c>
      <c r="B67" s="41" t="s">
        <v>147</v>
      </c>
      <c r="C67" s="60">
        <v>90.799600257158701</v>
      </c>
      <c r="D67" s="60">
        <v>222.94071277854283</v>
      </c>
      <c r="E67" s="60">
        <f t="shared" si="4"/>
        <v>64.521283240493901</v>
      </c>
      <c r="F67" s="60" t="s">
        <v>202</v>
      </c>
      <c r="G67" s="60">
        <v>64.521283240493901</v>
      </c>
      <c r="H67" s="60">
        <v>675</v>
      </c>
      <c r="I67" s="60">
        <v>2889.5547945205471</v>
      </c>
      <c r="J67" s="60">
        <f t="shared" si="3"/>
        <v>547.1789883268483</v>
      </c>
      <c r="K67" s="77" t="s">
        <v>202</v>
      </c>
      <c r="L67" s="61">
        <v>547.1789883268483</v>
      </c>
      <c r="M67" s="62">
        <f t="shared" si="0"/>
        <v>64.521283240493901</v>
      </c>
      <c r="N67" s="63" t="str">
        <f t="shared" si="1"/>
        <v>ca</v>
      </c>
      <c r="O67" s="62" t="str">
        <f>VLOOKUP(A67,[1]RSV_Noncancer!B:P,14,FALSE)</f>
        <v>-</v>
      </c>
    </row>
    <row r="68" spans="1:15" x14ac:dyDescent="0.25">
      <c r="A68" s="39" t="s">
        <v>81</v>
      </c>
      <c r="B68" s="41" t="s">
        <v>80</v>
      </c>
      <c r="C68" s="60" t="s">
        <v>202</v>
      </c>
      <c r="D68" s="60" t="s">
        <v>202</v>
      </c>
      <c r="E68" s="60" t="str">
        <f t="shared" si="4"/>
        <v>-</v>
      </c>
      <c r="F68" s="60" t="s">
        <v>202</v>
      </c>
      <c r="G68" s="60" t="s">
        <v>202</v>
      </c>
      <c r="H68" s="60">
        <v>52.500000000000007</v>
      </c>
      <c r="I68" s="60">
        <v>2247.4315068493147</v>
      </c>
      <c r="J68" s="60">
        <f t="shared" si="3"/>
        <v>51.301594746716695</v>
      </c>
      <c r="K68" s="77" t="s">
        <v>202</v>
      </c>
      <c r="L68" s="61">
        <v>51.301594746716695</v>
      </c>
      <c r="M68" s="62">
        <f t="shared" si="0"/>
        <v>51.301594746716695</v>
      </c>
      <c r="N68" s="63" t="str">
        <f t="shared" si="1"/>
        <v>nc</v>
      </c>
      <c r="O68" s="62" t="str">
        <f>VLOOKUP(A68,[1]RSV_Noncancer!B:P,14,FALSE)</f>
        <v>-</v>
      </c>
    </row>
    <row r="69" spans="1:15" x14ac:dyDescent="0.25">
      <c r="A69" s="39" t="s">
        <v>209</v>
      </c>
      <c r="B69" s="41" t="s">
        <v>208</v>
      </c>
      <c r="C69" s="60" t="s">
        <v>202</v>
      </c>
      <c r="D69" s="60" t="s">
        <v>202</v>
      </c>
      <c r="E69" s="60" t="str">
        <f>IF(AND(ISERROR(1/(1/C69+1/D69)),ISERROR(1/(1/C69))),"-",IF(ISERROR(1/(1/C69+1/D69)),(1/(1/C69)),((1/(1/C69+1/D69)))))</f>
        <v>-</v>
      </c>
      <c r="F69" s="60" t="s">
        <v>202</v>
      </c>
      <c r="G69" s="60" t="s">
        <v>202</v>
      </c>
      <c r="H69" s="60">
        <v>22.5</v>
      </c>
      <c r="I69" s="60">
        <v>96.318493150684901</v>
      </c>
      <c r="J69" s="60">
        <f>IF(AND(ISERROR(1/(1/H69+1/I69)),ISERROR(1/(1/H69))),"-",IF(ISERROR(1/(1/H69+1/I69)),(1/(1/H69)),((1/(1/H69+1/I69)))))</f>
        <v>18.239299610894939</v>
      </c>
      <c r="K69" s="77" t="s">
        <v>202</v>
      </c>
      <c r="L69" s="61">
        <v>18.239299610894939</v>
      </c>
      <c r="M69" s="62">
        <f>MIN(L69,G69)</f>
        <v>18.239299610894939</v>
      </c>
      <c r="N69" s="63" t="str">
        <f>IF(G69="-","nc",IF(G69&gt;L69,"nc",IF(L69&gt;G69,"ca")))</f>
        <v>nc</v>
      </c>
      <c r="O69" s="62" t="str">
        <f>VLOOKUP(A69,[1]RSV_Noncancer!B:P,14,FALSE)</f>
        <v>-</v>
      </c>
    </row>
    <row r="70" spans="1:15" x14ac:dyDescent="0.25">
      <c r="A70" s="38" t="s">
        <v>149</v>
      </c>
      <c r="B70" s="41" t="s">
        <v>148</v>
      </c>
      <c r="C70" s="60" t="s">
        <v>202</v>
      </c>
      <c r="D70" s="60" t="s">
        <v>202</v>
      </c>
      <c r="E70" s="60" t="str">
        <f t="shared" si="4"/>
        <v>-</v>
      </c>
      <c r="F70" s="60" t="s">
        <v>202</v>
      </c>
      <c r="G70" s="60" t="s">
        <v>202</v>
      </c>
      <c r="H70" s="60">
        <v>1.5000000000000002</v>
      </c>
      <c r="I70" s="60">
        <v>6.4212328767123283</v>
      </c>
      <c r="J70" s="60">
        <f t="shared" si="3"/>
        <v>1.2159533073929965</v>
      </c>
      <c r="K70" s="77" t="s">
        <v>202</v>
      </c>
      <c r="L70" s="61">
        <v>1.2159533073929965</v>
      </c>
      <c r="M70" s="62">
        <f t="shared" si="0"/>
        <v>1.2159533073929965</v>
      </c>
      <c r="N70" s="63" t="str">
        <f t="shared" si="1"/>
        <v>nc</v>
      </c>
      <c r="O70" s="62" t="str">
        <f>VLOOKUP(A70,[1]RSV_Noncancer!B:P,14,FALSE)</f>
        <v>-</v>
      </c>
    </row>
    <row r="71" spans="1:15" x14ac:dyDescent="0.25">
      <c r="A71" s="38" t="s">
        <v>151</v>
      </c>
      <c r="B71" s="41" t="s">
        <v>150</v>
      </c>
      <c r="C71" s="60" t="s">
        <v>202</v>
      </c>
      <c r="D71" s="60" t="s">
        <v>202</v>
      </c>
      <c r="E71" s="60" t="str">
        <f t="shared" si="4"/>
        <v>-</v>
      </c>
      <c r="F71" s="60" t="s">
        <v>202</v>
      </c>
      <c r="G71" s="60" t="s">
        <v>202</v>
      </c>
      <c r="H71" s="60">
        <v>0.22500000000000003</v>
      </c>
      <c r="I71" s="60">
        <v>0.96318493150684914</v>
      </c>
      <c r="J71" s="60">
        <f t="shared" si="3"/>
        <v>0.18239299610894943</v>
      </c>
      <c r="K71" s="77" t="s">
        <v>202</v>
      </c>
      <c r="L71" s="61">
        <v>0.18239299610894943</v>
      </c>
      <c r="M71" s="62">
        <f t="shared" si="0"/>
        <v>0.18239299610894943</v>
      </c>
      <c r="N71" s="63" t="str">
        <f t="shared" si="1"/>
        <v>nc</v>
      </c>
      <c r="O71" s="62" t="str">
        <f>VLOOKUP(A71,[1]RSV_Noncancer!B:P,14,FALSE)</f>
        <v>-</v>
      </c>
    </row>
    <row r="72" spans="1:15" x14ac:dyDescent="0.25">
      <c r="A72" s="38" t="s">
        <v>153</v>
      </c>
      <c r="B72" s="41" t="s">
        <v>152</v>
      </c>
      <c r="C72" s="60" t="s">
        <v>202</v>
      </c>
      <c r="D72" s="60" t="s">
        <v>202</v>
      </c>
      <c r="E72" s="60" t="str">
        <f t="shared" si="4"/>
        <v>-</v>
      </c>
      <c r="F72" s="60" t="s">
        <v>202</v>
      </c>
      <c r="G72" s="60" t="s">
        <v>202</v>
      </c>
      <c r="H72" s="60">
        <v>0.15</v>
      </c>
      <c r="I72" s="60">
        <v>0.64212328767123272</v>
      </c>
      <c r="J72" s="60">
        <f t="shared" si="3"/>
        <v>0.12159533073929961</v>
      </c>
      <c r="K72" s="77" t="s">
        <v>202</v>
      </c>
      <c r="L72" s="61">
        <v>0.12159533073929961</v>
      </c>
      <c r="M72" s="62">
        <f t="shared" si="0"/>
        <v>0.12159533073929961</v>
      </c>
      <c r="N72" s="63" t="str">
        <f t="shared" si="1"/>
        <v>nc</v>
      </c>
      <c r="O72" s="62" t="str">
        <f>VLOOKUP(A72,[1]RSV_Noncancer!B:P,14,FALSE)</f>
        <v>-</v>
      </c>
    </row>
    <row r="73" spans="1:15" x14ac:dyDescent="0.25">
      <c r="A73" s="38" t="s">
        <v>155</v>
      </c>
      <c r="B73" s="41" t="s">
        <v>210</v>
      </c>
      <c r="C73" s="60">
        <v>5.5776897300826045</v>
      </c>
      <c r="D73" s="60">
        <v>13.694929499253343</v>
      </c>
      <c r="E73" s="60">
        <f t="shared" si="4"/>
        <v>3.9634502562017682</v>
      </c>
      <c r="F73" s="60" t="s">
        <v>202</v>
      </c>
      <c r="G73" s="60">
        <v>3.9634502562017682</v>
      </c>
      <c r="H73" s="60">
        <v>0.22500000000000003</v>
      </c>
      <c r="I73" s="60">
        <v>0.96318493150684914</v>
      </c>
      <c r="J73" s="60">
        <f t="shared" si="3"/>
        <v>0.18239299610894943</v>
      </c>
      <c r="K73" s="77" t="s">
        <v>202</v>
      </c>
      <c r="L73" s="61">
        <v>0.18239299610894943</v>
      </c>
      <c r="M73" s="62">
        <f t="shared" si="0"/>
        <v>0.18239299610894943</v>
      </c>
      <c r="N73" s="63" t="str">
        <f t="shared" si="1"/>
        <v>nc</v>
      </c>
      <c r="O73" s="62" t="str">
        <f>VLOOKUP(A73,[1]RSV_Noncancer!B:P,14,FALSE)</f>
        <v>-</v>
      </c>
    </row>
    <row r="74" spans="1:15" s="45" customFormat="1" x14ac:dyDescent="0.25">
      <c r="A74" s="64" t="s">
        <v>77</v>
      </c>
      <c r="B74" s="42" t="s">
        <v>211</v>
      </c>
      <c r="C74" s="65">
        <v>0.19521914055289116</v>
      </c>
      <c r="D74" s="65">
        <v>0.34237323748133358</v>
      </c>
      <c r="E74" s="65">
        <f t="shared" si="4"/>
        <v>0.1243280446307997</v>
      </c>
      <c r="F74" s="65">
        <v>1.3041546235478658</v>
      </c>
      <c r="G74" s="65">
        <v>0.11350714842669904</v>
      </c>
      <c r="H74" s="60">
        <v>1.8750000000000002</v>
      </c>
      <c r="I74" s="60">
        <v>5.7332436399217217</v>
      </c>
      <c r="J74" s="60">
        <f t="shared" si="3"/>
        <v>1.4129189775741502</v>
      </c>
      <c r="K74" s="77" t="s">
        <v>202</v>
      </c>
      <c r="L74" s="61">
        <v>1.4129189775741502</v>
      </c>
      <c r="M74" s="62">
        <f t="shared" si="0"/>
        <v>0.11350714842669904</v>
      </c>
      <c r="N74" s="63" t="str">
        <f t="shared" si="1"/>
        <v>ca</v>
      </c>
      <c r="O74" s="62" t="str">
        <f>VLOOKUP(A74,[1]RSV_Noncancer!B:P,14,FALSE)</f>
        <v>-</v>
      </c>
    </row>
    <row r="75" spans="1:15" x14ac:dyDescent="0.25">
      <c r="A75" s="39" t="s">
        <v>84</v>
      </c>
      <c r="B75" s="41" t="s">
        <v>83</v>
      </c>
      <c r="C75" s="60">
        <v>110.91996622323363</v>
      </c>
      <c r="D75" s="60">
        <v>272.34234799651534</v>
      </c>
      <c r="E75" s="60">
        <f t="shared" si="4"/>
        <v>78.81861304946699</v>
      </c>
      <c r="F75" s="60" t="s">
        <v>202</v>
      </c>
      <c r="G75" s="60">
        <v>78.81861304946699</v>
      </c>
      <c r="H75" s="60">
        <v>300.00000000000006</v>
      </c>
      <c r="I75" s="60">
        <v>1284.2465753424656</v>
      </c>
      <c r="J75" s="60">
        <f t="shared" si="3"/>
        <v>243.19066147859925</v>
      </c>
      <c r="K75" s="77" t="s">
        <v>202</v>
      </c>
      <c r="L75" s="61">
        <v>243.19066147859925</v>
      </c>
      <c r="M75" s="62">
        <f t="shared" si="0"/>
        <v>78.81861304946699</v>
      </c>
      <c r="N75" s="63" t="str">
        <f t="shared" si="1"/>
        <v>ca</v>
      </c>
      <c r="O75" s="62" t="str">
        <f>VLOOKUP(A75,[1]RSV_Noncancer!B:P,14,FALSE)</f>
        <v>-</v>
      </c>
    </row>
    <row r="76" spans="1:15" x14ac:dyDescent="0.25">
      <c r="A76" s="38" t="s">
        <v>130</v>
      </c>
      <c r="B76" s="41" t="s">
        <v>129</v>
      </c>
      <c r="C76" s="60" t="s">
        <v>202</v>
      </c>
      <c r="D76" s="60" t="s">
        <v>202</v>
      </c>
      <c r="E76" s="60" t="str">
        <f t="shared" si="4"/>
        <v>-</v>
      </c>
      <c r="F76" s="60" t="s">
        <v>202</v>
      </c>
      <c r="G76" s="60" t="s">
        <v>202</v>
      </c>
      <c r="H76" s="60">
        <v>7500.0000000000009</v>
      </c>
      <c r="I76" s="60" t="s">
        <v>202</v>
      </c>
      <c r="J76" s="60">
        <f t="shared" si="3"/>
        <v>7500.0000000000009</v>
      </c>
      <c r="K76" s="77">
        <v>3452.7129207532739</v>
      </c>
      <c r="L76" s="61">
        <v>2364.2860990707495</v>
      </c>
      <c r="M76" s="62">
        <f t="shared" ref="M76:M94" si="5">MIN(L76,G76)</f>
        <v>2364.2860990707495</v>
      </c>
      <c r="N76" s="63" t="str">
        <f t="shared" ref="N76:N94" si="6">IF(G76="-","nc",IF(G76&gt;L76,"nc",IF(L76&gt;G76,"ca")))</f>
        <v>nc</v>
      </c>
      <c r="O76" s="62" t="str">
        <f>VLOOKUP(A76,[1]RSV_Noncancer!B:P,14,FALSE)</f>
        <v>Csat</v>
      </c>
    </row>
    <row r="77" spans="1:15" x14ac:dyDescent="0.25">
      <c r="A77" s="39" t="s">
        <v>87</v>
      </c>
      <c r="B77" s="41" t="s">
        <v>86</v>
      </c>
      <c r="C77" s="60" t="s">
        <v>202</v>
      </c>
      <c r="D77" s="60" t="s">
        <v>202</v>
      </c>
      <c r="E77" s="60" t="str">
        <f t="shared" si="4"/>
        <v>-</v>
      </c>
      <c r="F77" s="60" t="s">
        <v>202</v>
      </c>
      <c r="G77" s="60" t="s">
        <v>202</v>
      </c>
      <c r="H77" s="60">
        <v>375.00000000000006</v>
      </c>
      <c r="I77" s="60">
        <v>16053.082191780819</v>
      </c>
      <c r="J77" s="60">
        <f t="shared" si="3"/>
        <v>366.43996247654792</v>
      </c>
      <c r="K77" s="77">
        <v>2448000</v>
      </c>
      <c r="L77" s="61">
        <v>366.38511846140864</v>
      </c>
      <c r="M77" s="62">
        <f t="shared" si="5"/>
        <v>366.38511846140864</v>
      </c>
      <c r="N77" s="63" t="str">
        <f t="shared" si="6"/>
        <v>nc</v>
      </c>
      <c r="O77" s="62" t="str">
        <f>VLOOKUP(A77,[1]RSV_Noncancer!B:P,14,FALSE)</f>
        <v>-</v>
      </c>
    </row>
    <row r="78" spans="1:15" s="67" customFormat="1" x14ac:dyDescent="0.25">
      <c r="A78" s="39" t="s">
        <v>89</v>
      </c>
      <c r="B78" s="41" t="s">
        <v>88</v>
      </c>
      <c r="C78" s="60" t="s">
        <v>202</v>
      </c>
      <c r="D78" s="60" t="s">
        <v>202</v>
      </c>
      <c r="E78" s="60" t="str">
        <f t="shared" si="4"/>
        <v>-</v>
      </c>
      <c r="F78" s="60" t="s">
        <v>202</v>
      </c>
      <c r="G78" s="60" t="s">
        <v>202</v>
      </c>
      <c r="H78" s="60">
        <v>375.00000000000006</v>
      </c>
      <c r="I78" s="60">
        <v>642.12328767123279</v>
      </c>
      <c r="J78" s="60">
        <f t="shared" ref="J78:J94" si="7">IF(AND(ISERROR(1/(1/H78+1/I78)),ISERROR(1/(1/H78))),"-",IF(ISERROR(1/(1/H78+1/I78)),(1/(1/H78)),((1/(1/H78+1/I78)))))</f>
        <v>236.74242424242428</v>
      </c>
      <c r="K78" s="77" t="s">
        <v>202</v>
      </c>
      <c r="L78" s="61">
        <v>236.74242424242428</v>
      </c>
      <c r="M78" s="62">
        <f t="shared" si="5"/>
        <v>236.74242424242428</v>
      </c>
      <c r="N78" s="63" t="str">
        <f t="shared" si="6"/>
        <v>nc</v>
      </c>
      <c r="O78" s="62" t="str">
        <f>VLOOKUP(A78,[1]RSV_Noncancer!B:P,14,FALSE)</f>
        <v>-</v>
      </c>
    </row>
    <row r="79" spans="1:15" s="67" customFormat="1" x14ac:dyDescent="0.25">
      <c r="A79" s="39" t="s">
        <v>213</v>
      </c>
      <c r="B79" s="41" t="s">
        <v>212</v>
      </c>
      <c r="C79" s="60">
        <v>3.0033713931214025E-6</v>
      </c>
      <c r="D79" s="60">
        <v>2.4580642690967541E-5</v>
      </c>
      <c r="E79" s="60">
        <f t="shared" si="4"/>
        <v>2.6763617092689328E-6</v>
      </c>
      <c r="F79" s="60">
        <v>7.0150803565601644E-5</v>
      </c>
      <c r="G79" s="60">
        <v>2.5780067620208005E-6</v>
      </c>
      <c r="H79" s="60">
        <v>5.2500000000000002E-5</v>
      </c>
      <c r="I79" s="60">
        <v>7.4914383561643831E-4</v>
      </c>
      <c r="J79" s="60">
        <f t="shared" si="7"/>
        <v>4.9061752392344503E-5</v>
      </c>
      <c r="K79" s="77">
        <v>0.10662922141971451</v>
      </c>
      <c r="L79" s="61">
        <v>4.90391887038764E-5</v>
      </c>
      <c r="M79" s="62">
        <f t="shared" si="5"/>
        <v>2.5780067620208005E-6</v>
      </c>
      <c r="N79" s="63" t="str">
        <f t="shared" si="6"/>
        <v>ca</v>
      </c>
      <c r="O79" s="62" t="str">
        <f>VLOOKUP(A79,[1]RSV_Noncancer!B:P,14,FALSE)</f>
        <v>-</v>
      </c>
    </row>
    <row r="80" spans="1:15" s="67" customFormat="1" x14ac:dyDescent="0.25">
      <c r="A80" s="38" t="s">
        <v>157</v>
      </c>
      <c r="B80" s="41" t="s">
        <v>156</v>
      </c>
      <c r="C80" s="60">
        <v>15.016856965607015</v>
      </c>
      <c r="D80" s="60">
        <v>122.90321345483773</v>
      </c>
      <c r="E80" s="60">
        <f t="shared" si="4"/>
        <v>13.381808546344667</v>
      </c>
      <c r="F80" s="60">
        <v>1.4595687457892306</v>
      </c>
      <c r="G80" s="60">
        <v>1.3160280971181766</v>
      </c>
      <c r="H80" s="60">
        <v>2250.0000000000005</v>
      </c>
      <c r="I80" s="60">
        <v>32106.164383561645</v>
      </c>
      <c r="J80" s="60">
        <f t="shared" si="7"/>
        <v>2102.646531100479</v>
      </c>
      <c r="K80" s="77" t="s">
        <v>202</v>
      </c>
      <c r="L80" s="61">
        <v>2102.646531100479</v>
      </c>
      <c r="M80" s="62">
        <f t="shared" si="5"/>
        <v>1.3160280971181766</v>
      </c>
      <c r="N80" s="63" t="str">
        <f t="shared" si="6"/>
        <v>ca</v>
      </c>
      <c r="O80" s="62" t="str">
        <f>VLOOKUP(A80,[1]RSV_Noncancer!B:P,14,FALSE)</f>
        <v>-</v>
      </c>
    </row>
    <row r="81" spans="1:15" s="67" customFormat="1" x14ac:dyDescent="0.25">
      <c r="A81" s="39" t="s">
        <v>91</v>
      </c>
      <c r="B81" s="41" t="s">
        <v>90</v>
      </c>
      <c r="C81" s="60">
        <v>35.494389191434763</v>
      </c>
      <c r="D81" s="60">
        <v>290.49850452961641</v>
      </c>
      <c r="E81" s="60">
        <f t="shared" si="4"/>
        <v>31.629729291360125</v>
      </c>
      <c r="F81" s="60">
        <v>2.5708196794456728</v>
      </c>
      <c r="G81" s="60">
        <v>2.3775738391561845</v>
      </c>
      <c r="H81" s="60">
        <v>450.00000000000006</v>
      </c>
      <c r="I81" s="60">
        <v>6421.232876712329</v>
      </c>
      <c r="J81" s="60">
        <f t="shared" si="7"/>
        <v>420.52930622009575</v>
      </c>
      <c r="K81" s="77">
        <v>164.53245948452309</v>
      </c>
      <c r="L81" s="61">
        <v>118.26225040425039</v>
      </c>
      <c r="M81" s="62">
        <f t="shared" si="5"/>
        <v>2.3775738391561845</v>
      </c>
      <c r="N81" s="63" t="str">
        <f t="shared" si="6"/>
        <v>ca</v>
      </c>
      <c r="O81" s="62" t="str">
        <f>VLOOKUP(A81,[1]RSV_Noncancer!B:P,14,FALSE)</f>
        <v>Csat</v>
      </c>
    </row>
    <row r="82" spans="1:15" s="67" customFormat="1" x14ac:dyDescent="0.25">
      <c r="A82" s="39" t="s">
        <v>186</v>
      </c>
      <c r="B82" s="41" t="s">
        <v>92</v>
      </c>
      <c r="C82" s="60" t="s">
        <v>202</v>
      </c>
      <c r="D82" s="60" t="s">
        <v>202</v>
      </c>
      <c r="E82" s="60" t="str">
        <f t="shared" si="4"/>
        <v>-</v>
      </c>
      <c r="F82" s="60" t="s">
        <v>202</v>
      </c>
      <c r="G82" s="60" t="s">
        <v>202</v>
      </c>
      <c r="H82" s="60">
        <v>0.75000000000000011</v>
      </c>
      <c r="I82" s="60">
        <v>32.106164383561641</v>
      </c>
      <c r="J82" s="60">
        <f t="shared" si="7"/>
        <v>0.73287992495309584</v>
      </c>
      <c r="K82" s="77" t="s">
        <v>202</v>
      </c>
      <c r="L82" s="61">
        <v>0.73287992495309584</v>
      </c>
      <c r="M82" s="62">
        <f t="shared" si="5"/>
        <v>0.73287992495309584</v>
      </c>
      <c r="N82" s="63" t="str">
        <f t="shared" si="6"/>
        <v>nc</v>
      </c>
      <c r="O82" s="62" t="str">
        <f>VLOOKUP(A82,[1]RSV_Noncancer!B:P,14,FALSE)</f>
        <v>-</v>
      </c>
    </row>
    <row r="83" spans="1:15" s="67" customFormat="1" x14ac:dyDescent="0.25">
      <c r="A83" s="39" t="s">
        <v>94</v>
      </c>
      <c r="B83" s="41" t="s">
        <v>93</v>
      </c>
      <c r="C83" s="60" t="s">
        <v>202</v>
      </c>
      <c r="D83" s="60" t="s">
        <v>202</v>
      </c>
      <c r="E83" s="60" t="str">
        <f t="shared" si="4"/>
        <v>-</v>
      </c>
      <c r="F83" s="60" t="s">
        <v>202</v>
      </c>
      <c r="G83" s="60" t="s">
        <v>202</v>
      </c>
      <c r="H83" s="60">
        <v>6000.0000000000009</v>
      </c>
      <c r="I83" s="60">
        <v>85616.438356164377</v>
      </c>
      <c r="J83" s="60">
        <f t="shared" si="7"/>
        <v>5607.0574162679441</v>
      </c>
      <c r="K83" s="77">
        <v>38204.69122068549</v>
      </c>
      <c r="L83" s="61">
        <v>4889.4623910192195</v>
      </c>
      <c r="M83" s="62">
        <f t="shared" si="5"/>
        <v>4889.4623910192195</v>
      </c>
      <c r="N83" s="63" t="str">
        <f t="shared" si="6"/>
        <v>nc</v>
      </c>
      <c r="O83" s="62" t="str">
        <f>VLOOKUP(A83,[1]RSV_Noncancer!B:P,14,FALSE)</f>
        <v>Csat</v>
      </c>
    </row>
    <row r="84" spans="1:15" s="67" customFormat="1" x14ac:dyDescent="0.25">
      <c r="A84" s="39" t="s">
        <v>95</v>
      </c>
      <c r="B84" s="41" t="s">
        <v>214</v>
      </c>
      <c r="C84" s="60">
        <v>10.962061399557056</v>
      </c>
      <c r="D84" s="60">
        <v>118.88786161400793</v>
      </c>
      <c r="E84" s="60">
        <f t="shared" si="4"/>
        <v>10.036633125601858</v>
      </c>
      <c r="F84" s="60">
        <v>2.2766934344692316</v>
      </c>
      <c r="G84" s="60">
        <v>1.8557403338373113</v>
      </c>
      <c r="H84" s="60">
        <v>37.500000000000007</v>
      </c>
      <c r="I84" s="60">
        <v>535.10273972602738</v>
      </c>
      <c r="J84" s="60">
        <f t="shared" si="7"/>
        <v>35.04410885167465</v>
      </c>
      <c r="K84" s="77">
        <v>7.5456125256694531</v>
      </c>
      <c r="L84" s="61">
        <v>6.2087578446283276</v>
      </c>
      <c r="M84" s="62">
        <f t="shared" si="5"/>
        <v>1.8557403338373113</v>
      </c>
      <c r="N84" s="63" t="str">
        <f t="shared" si="6"/>
        <v>ca</v>
      </c>
      <c r="O84" s="62" t="str">
        <f>VLOOKUP(A84,[1]RSV_Noncancer!B:P,14,FALSE)</f>
        <v>-</v>
      </c>
    </row>
    <row r="85" spans="1:15" s="67" customFormat="1" x14ac:dyDescent="0.25">
      <c r="A85" s="39" t="s">
        <v>96</v>
      </c>
      <c r="B85" s="41" t="s">
        <v>158</v>
      </c>
      <c r="C85" s="60">
        <v>3.3982390338626873E-3</v>
      </c>
      <c r="D85" s="60">
        <v>3.6429592007105133E-2</v>
      </c>
      <c r="E85" s="60">
        <f t="shared" si="4"/>
        <v>3.108290316359355E-3</v>
      </c>
      <c r="F85" s="60" t="s">
        <v>202</v>
      </c>
      <c r="G85" s="60">
        <v>3.108290316359355E-3</v>
      </c>
      <c r="H85" s="60">
        <v>750.00000000000011</v>
      </c>
      <c r="I85" s="60">
        <v>10702.054794520547</v>
      </c>
      <c r="J85" s="60">
        <f t="shared" si="7"/>
        <v>700.88217703349301</v>
      </c>
      <c r="K85" s="77">
        <v>8.9483712958050603</v>
      </c>
      <c r="L85" s="61">
        <v>8.8355650083945605</v>
      </c>
      <c r="M85" s="62">
        <f t="shared" si="5"/>
        <v>3.108290316359355E-3</v>
      </c>
      <c r="N85" s="63" t="str">
        <f t="shared" si="6"/>
        <v>ca</v>
      </c>
      <c r="O85" s="62" t="str">
        <f>VLOOKUP(A85,[1]RSV_Noncancer!B:P,14,FALSE)</f>
        <v>-</v>
      </c>
    </row>
    <row r="86" spans="1:15" s="67" customFormat="1" x14ac:dyDescent="0.25">
      <c r="A86" s="39" t="s">
        <v>97</v>
      </c>
      <c r="B86" s="41" t="s">
        <v>159</v>
      </c>
      <c r="C86" s="60" t="s">
        <v>202</v>
      </c>
      <c r="D86" s="60" t="s">
        <v>202</v>
      </c>
      <c r="E86" s="60" t="str">
        <f t="shared" si="4"/>
        <v>-</v>
      </c>
      <c r="F86" s="60" t="s">
        <v>202</v>
      </c>
      <c r="G86" s="60" t="s">
        <v>202</v>
      </c>
      <c r="H86" s="60">
        <v>750.00000000000011</v>
      </c>
      <c r="I86" s="60">
        <v>10702.054794520547</v>
      </c>
      <c r="J86" s="60">
        <f t="shared" si="7"/>
        <v>700.88217703349301</v>
      </c>
      <c r="K86" s="77">
        <v>1184.9505916148194</v>
      </c>
      <c r="L86" s="61">
        <v>440.39469678077353</v>
      </c>
      <c r="M86" s="62">
        <f t="shared" si="5"/>
        <v>440.39469678077353</v>
      </c>
      <c r="N86" s="63" t="str">
        <f t="shared" si="6"/>
        <v>nc</v>
      </c>
      <c r="O86" s="62" t="str">
        <f>VLOOKUP(A86,[1]RSV_Noncancer!B:P,14,FALSE)</f>
        <v>Csat</v>
      </c>
    </row>
    <row r="87" spans="1:15" s="67" customFormat="1" x14ac:dyDescent="0.25">
      <c r="A87" s="39" t="s">
        <v>98</v>
      </c>
      <c r="B87" s="41" t="s">
        <v>160</v>
      </c>
      <c r="C87" s="60" t="s">
        <v>202</v>
      </c>
      <c r="D87" s="60" t="s">
        <v>202</v>
      </c>
      <c r="E87" s="60" t="str">
        <f t="shared" si="4"/>
        <v>-</v>
      </c>
      <c r="F87" s="60" t="s">
        <v>202</v>
      </c>
      <c r="G87" s="60" t="s">
        <v>202</v>
      </c>
      <c r="H87" s="60">
        <v>750.00000000000011</v>
      </c>
      <c r="I87" s="60">
        <v>10702.054794520547</v>
      </c>
      <c r="J87" s="60">
        <f t="shared" si="7"/>
        <v>700.88217703349301</v>
      </c>
      <c r="K87" s="77">
        <v>915.27440197211604</v>
      </c>
      <c r="L87" s="61">
        <v>396.9290623015919</v>
      </c>
      <c r="M87" s="62">
        <f t="shared" si="5"/>
        <v>396.9290623015919</v>
      </c>
      <c r="N87" s="63" t="str">
        <f t="shared" si="6"/>
        <v>nc</v>
      </c>
      <c r="O87" s="62" t="str">
        <f>VLOOKUP(A87,[1]RSV_Noncancer!B:P,14,FALSE)</f>
        <v>Csat</v>
      </c>
    </row>
    <row r="88" spans="1:15" s="67" customFormat="1" x14ac:dyDescent="0.25">
      <c r="A88" s="39" t="s">
        <v>99</v>
      </c>
      <c r="B88" s="41" t="s">
        <v>161</v>
      </c>
      <c r="C88" s="60" t="s">
        <v>202</v>
      </c>
      <c r="D88" s="60" t="s">
        <v>202</v>
      </c>
      <c r="E88" s="60" t="str">
        <f t="shared" si="4"/>
        <v>-</v>
      </c>
      <c r="F88" s="60" t="s">
        <v>202</v>
      </c>
      <c r="G88" s="60" t="s">
        <v>202</v>
      </c>
      <c r="H88" s="60">
        <v>750.00000000000011</v>
      </c>
      <c r="I88" s="60">
        <v>10702.054794520547</v>
      </c>
      <c r="J88" s="60">
        <f t="shared" si="7"/>
        <v>700.88217703349301</v>
      </c>
      <c r="K88" s="77">
        <v>762.45731358444436</v>
      </c>
      <c r="L88" s="61">
        <v>365.18712524768347</v>
      </c>
      <c r="M88" s="62">
        <f t="shared" si="5"/>
        <v>365.18712524768347</v>
      </c>
      <c r="N88" s="63" t="str">
        <f t="shared" si="6"/>
        <v>nc</v>
      </c>
      <c r="O88" s="62" t="str">
        <f>VLOOKUP(A88,[1]RSV_Noncancer!B:P,14,FALSE)</f>
        <v>Csat</v>
      </c>
    </row>
    <row r="89" spans="1:15" s="67" customFormat="1" x14ac:dyDescent="0.25">
      <c r="A89" s="39" t="s">
        <v>100</v>
      </c>
      <c r="B89" s="41" t="s">
        <v>162</v>
      </c>
      <c r="C89" s="60">
        <v>13.014609370192748</v>
      </c>
      <c r="D89" s="60">
        <v>99.858860932055649</v>
      </c>
      <c r="E89" s="60">
        <f t="shared" si="4"/>
        <v>11.513990521448671</v>
      </c>
      <c r="F89" s="60" t="s">
        <v>202</v>
      </c>
      <c r="G89" s="60">
        <v>11.513990521448671</v>
      </c>
      <c r="H89" s="60">
        <v>37.500000000000007</v>
      </c>
      <c r="I89" s="60">
        <v>501.65881849315065</v>
      </c>
      <c r="J89" s="60">
        <f t="shared" si="7"/>
        <v>34.891770380515695</v>
      </c>
      <c r="K89" s="77" t="s">
        <v>202</v>
      </c>
      <c r="L89" s="61">
        <v>34.891770380515695</v>
      </c>
      <c r="M89" s="62">
        <f t="shared" si="5"/>
        <v>11.513990521448671</v>
      </c>
      <c r="N89" s="63" t="str">
        <f t="shared" si="6"/>
        <v>ca</v>
      </c>
      <c r="O89" s="62" t="str">
        <f>VLOOKUP(A89,[1]RSV_Noncancer!B:P,14,FALSE)</f>
        <v>-</v>
      </c>
    </row>
    <row r="90" spans="1:15" s="67" customFormat="1" x14ac:dyDescent="0.25">
      <c r="A90" s="39" t="s">
        <v>187</v>
      </c>
      <c r="B90" s="41" t="s">
        <v>101</v>
      </c>
      <c r="C90" s="60" t="s">
        <v>202</v>
      </c>
      <c r="D90" s="60" t="s">
        <v>202</v>
      </c>
      <c r="E90" s="60" t="str">
        <f t="shared" si="4"/>
        <v>-</v>
      </c>
      <c r="F90" s="60" t="s">
        <v>202</v>
      </c>
      <c r="G90" s="60" t="s">
        <v>202</v>
      </c>
      <c r="H90" s="60">
        <v>45</v>
      </c>
      <c r="I90" s="60">
        <v>1926.369863013698</v>
      </c>
      <c r="J90" s="60">
        <f t="shared" si="7"/>
        <v>43.972795497185736</v>
      </c>
      <c r="K90" s="77" t="s">
        <v>202</v>
      </c>
      <c r="L90" s="61">
        <v>43.972795497185736</v>
      </c>
      <c r="M90" s="62">
        <f t="shared" si="5"/>
        <v>43.972795497185736</v>
      </c>
      <c r="N90" s="63" t="str">
        <f t="shared" si="6"/>
        <v>nc</v>
      </c>
      <c r="O90" s="62" t="str">
        <f>VLOOKUP(A90,[1]RSV_Noncancer!B:P,14,FALSE)</f>
        <v>-</v>
      </c>
    </row>
    <row r="91" spans="1:15" s="67" customFormat="1" x14ac:dyDescent="0.25">
      <c r="A91" s="39" t="s">
        <v>103</v>
      </c>
      <c r="B91" s="41" t="s">
        <v>102</v>
      </c>
      <c r="C91" s="60" t="s">
        <v>202</v>
      </c>
      <c r="D91" s="60" t="s">
        <v>202</v>
      </c>
      <c r="E91" s="60" t="str">
        <f t="shared" si="4"/>
        <v>-</v>
      </c>
      <c r="F91" s="60" t="s">
        <v>202</v>
      </c>
      <c r="G91" s="60" t="s">
        <v>202</v>
      </c>
      <c r="H91" s="60">
        <v>5.25</v>
      </c>
      <c r="I91" s="60">
        <v>5.8433219178082174</v>
      </c>
      <c r="J91" s="60">
        <f t="shared" si="7"/>
        <v>2.7653970826580228</v>
      </c>
      <c r="K91" s="77">
        <v>136000</v>
      </c>
      <c r="L91" s="61">
        <v>2.7653408527644432</v>
      </c>
      <c r="M91" s="62">
        <f t="shared" si="5"/>
        <v>2.7653408527644432</v>
      </c>
      <c r="N91" s="63" t="str">
        <f t="shared" si="6"/>
        <v>nc</v>
      </c>
      <c r="O91" s="62" t="str">
        <f>VLOOKUP(A91,[1]RSV_Noncancer!B:P,14,FALSE)</f>
        <v>-</v>
      </c>
    </row>
    <row r="92" spans="1:15" s="67" customFormat="1" x14ac:dyDescent="0.25">
      <c r="A92" s="68" t="s">
        <v>105</v>
      </c>
      <c r="B92" s="43" t="s">
        <v>104</v>
      </c>
      <c r="C92" s="60">
        <v>0.27888448650413028</v>
      </c>
      <c r="D92" s="60">
        <v>2.2824882498755574</v>
      </c>
      <c r="E92" s="60">
        <f t="shared" si="4"/>
        <v>0.2485193015749724</v>
      </c>
      <c r="F92" s="60">
        <v>0.16251442345082789</v>
      </c>
      <c r="G92" s="69">
        <v>9.8259506587504319E-2</v>
      </c>
      <c r="H92" s="60">
        <v>225.00000000000003</v>
      </c>
      <c r="I92" s="60">
        <v>3210.6164383561645</v>
      </c>
      <c r="J92" s="60">
        <f t="shared" si="7"/>
        <v>210.26465311004787</v>
      </c>
      <c r="K92" s="77">
        <v>1.0868964640391372</v>
      </c>
      <c r="L92" s="70">
        <v>1.0813069903592829</v>
      </c>
      <c r="M92" s="62">
        <f t="shared" si="5"/>
        <v>9.8259506587504319E-2</v>
      </c>
      <c r="N92" s="62" t="str">
        <f t="shared" si="6"/>
        <v>ca</v>
      </c>
      <c r="O92" s="62" t="str">
        <f>VLOOKUP(A92,[1]RSV_Noncancer!B:P,14,FALSE)</f>
        <v>-</v>
      </c>
    </row>
    <row r="93" spans="1:15" s="67" customFormat="1" x14ac:dyDescent="0.25">
      <c r="A93" s="39" t="s">
        <v>107</v>
      </c>
      <c r="B93" s="41" t="s">
        <v>106</v>
      </c>
      <c r="C93" s="60" t="s">
        <v>202</v>
      </c>
      <c r="D93" s="60" t="s">
        <v>202</v>
      </c>
      <c r="E93" s="60" t="str">
        <f t="shared" si="4"/>
        <v>-</v>
      </c>
      <c r="F93" s="60" t="s">
        <v>202</v>
      </c>
      <c r="G93" s="60" t="s">
        <v>202</v>
      </c>
      <c r="H93" s="60">
        <v>15000.000000000002</v>
      </c>
      <c r="I93" s="60">
        <v>214041.09589041097</v>
      </c>
      <c r="J93" s="60">
        <f t="shared" si="7"/>
        <v>14017.643540669858</v>
      </c>
      <c r="K93" s="77">
        <v>1055.5646740191671</v>
      </c>
      <c r="L93" s="78">
        <v>981.64432705869888</v>
      </c>
      <c r="M93" s="62">
        <f t="shared" si="5"/>
        <v>981.64432705869888</v>
      </c>
      <c r="N93" s="62" t="str">
        <f t="shared" si="6"/>
        <v>nc</v>
      </c>
      <c r="O93" s="62" t="str">
        <f>VLOOKUP(A93,[1]RSV_Noncancer!B:P,14,FALSE)</f>
        <v>Csat</v>
      </c>
    </row>
    <row r="94" spans="1:15" s="67" customFormat="1" x14ac:dyDescent="0.25">
      <c r="A94" s="39" t="s">
        <v>109</v>
      </c>
      <c r="B94" s="41" t="s">
        <v>108</v>
      </c>
      <c r="C94" s="60" t="s">
        <v>202</v>
      </c>
      <c r="D94" s="60" t="s">
        <v>202</v>
      </c>
      <c r="E94" s="60" t="str">
        <f t="shared" si="4"/>
        <v>-</v>
      </c>
      <c r="F94" s="60" t="s">
        <v>202</v>
      </c>
      <c r="G94" s="60" t="s">
        <v>202</v>
      </c>
      <c r="H94" s="60">
        <v>22500.000000000004</v>
      </c>
      <c r="I94" s="60">
        <v>963184.93150684913</v>
      </c>
      <c r="J94" s="60">
        <f t="shared" si="7"/>
        <v>21986.397748592874</v>
      </c>
      <c r="K94" s="60" t="s">
        <v>202</v>
      </c>
      <c r="L94" s="61">
        <v>21986.397748592874</v>
      </c>
      <c r="M94" s="62">
        <f t="shared" si="5"/>
        <v>21986.397748592874</v>
      </c>
      <c r="N94" s="62" t="str">
        <f t="shared" si="6"/>
        <v>nc</v>
      </c>
      <c r="O94" s="62" t="str">
        <f>VLOOKUP(A94,[1]RSV_Noncancer!B:P,14,FALSE)</f>
        <v>-</v>
      </c>
    </row>
  </sheetData>
  <autoFilter ref="A11:O94" xr:uid="{00000000-0001-0000-0300-000000000000}"/>
  <mergeCells count="4">
    <mergeCell ref="C9:L9"/>
    <mergeCell ref="C10:G10"/>
    <mergeCell ref="H10:L10"/>
    <mergeCell ref="M10:O10"/>
  </mergeCells>
  <pageMargins left="0.7" right="0.7" top="0.75" bottom="0.75" header="0.3" footer="0.3"/>
  <pageSetup scale="50" fitToHeight="0" orientation="landscape" r:id="rId1"/>
  <headerFooter>
    <oddFooter>&amp;L&amp;10&amp;F,&amp;A&amp;C&amp;10Page &amp;P of &amp;N&amp;R&amp;10&amp;D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Directions</vt:lpstr>
      <vt:lpstr>Soil Residential Calculator </vt:lpstr>
      <vt:lpstr>Attachment 3a_noCsat</vt:lpstr>
      <vt:lpstr>'Soil Residential Calculator '!Print_Area</vt:lpstr>
    </vt:vector>
  </TitlesOfParts>
  <Company>State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Hoffman, Razelle</dc:creator>
  <cp:lastModifiedBy>Herzer, Kristi</cp:lastModifiedBy>
  <cp:lastPrinted>2018-02-08T15:30:32Z</cp:lastPrinted>
  <dcterms:created xsi:type="dcterms:W3CDTF">2017-12-08T19:12:59Z</dcterms:created>
  <dcterms:modified xsi:type="dcterms:W3CDTF">2025-01-17T18:20:32Z</dcterms:modified>
</cp:coreProperties>
</file>