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Files\Web Editing\Grahame Bradley\"/>
    </mc:Choice>
  </mc:AlternateContent>
  <bookViews>
    <workbookView xWindow="0" yWindow="0" windowWidth="19200" windowHeight="11370"/>
  </bookViews>
  <sheets>
    <sheet name="Wastewater_Water_System_Designe" sheetId="1" r:id="rId1"/>
  </sheets>
  <calcPr calcId="0"/>
</workbook>
</file>

<file path=xl/calcChain.xml><?xml version="1.0" encoding="utf-8"?>
<calcChain xmlns="http://schemas.openxmlformats.org/spreadsheetml/2006/main">
  <c r="J96" i="1" l="1"/>
  <c r="J17" i="1"/>
  <c r="J91" i="1"/>
  <c r="J30" i="1"/>
  <c r="J73" i="1"/>
  <c r="J72" i="1"/>
  <c r="J40" i="1"/>
  <c r="J125" i="1"/>
  <c r="A4" i="1"/>
  <c r="A63" i="1"/>
  <c r="J77" i="1"/>
  <c r="J45" i="1"/>
  <c r="J84" i="1"/>
  <c r="J129" i="1"/>
  <c r="A16" i="1"/>
  <c r="J103" i="1"/>
  <c r="J23" i="1"/>
  <c r="J10" i="1"/>
  <c r="J78" i="1"/>
  <c r="A123" i="1"/>
  <c r="J13" i="1"/>
  <c r="A133" i="1"/>
  <c r="J133" i="1"/>
  <c r="J18" i="1"/>
  <c r="J85" i="1"/>
  <c r="J86" i="1"/>
  <c r="A114" i="1"/>
  <c r="J79" i="1"/>
  <c r="A52" i="1"/>
  <c r="J52" i="1"/>
  <c r="J20" i="1"/>
  <c r="A43" i="1"/>
  <c r="J99" i="1"/>
  <c r="J131" i="1"/>
  <c r="J39" i="1"/>
  <c r="J12" i="1"/>
  <c r="J31" i="1"/>
  <c r="J124" i="1"/>
  <c r="J67" i="1"/>
  <c r="J108" i="1"/>
  <c r="J22" i="1"/>
  <c r="J115" i="1"/>
  <c r="J87" i="1"/>
  <c r="J127" i="1"/>
  <c r="J3" i="1"/>
  <c r="J74" i="1"/>
  <c r="J118" i="1"/>
  <c r="J101" i="1"/>
  <c r="A70" i="1"/>
  <c r="J70" i="1"/>
  <c r="J71" i="1"/>
  <c r="A29" i="1"/>
  <c r="A7" i="1"/>
  <c r="A11" i="1"/>
  <c r="J128" i="1"/>
  <c r="J58" i="1"/>
  <c r="J122" i="1"/>
  <c r="J27" i="1"/>
  <c r="A61" i="1"/>
  <c r="A111" i="1"/>
  <c r="J46" i="1"/>
  <c r="J64" i="1"/>
  <c r="J65" i="1"/>
</calcChain>
</file>

<file path=xl/sharedStrings.xml><?xml version="1.0" encoding="utf-8"?>
<sst xmlns="http://schemas.openxmlformats.org/spreadsheetml/2006/main" count="906" uniqueCount="538">
  <si>
    <t>License#</t>
  </si>
  <si>
    <t>Status</t>
  </si>
  <si>
    <t>First Name</t>
  </si>
  <si>
    <t>Last Name</t>
  </si>
  <si>
    <t>Business Name</t>
  </si>
  <si>
    <t>Address1</t>
  </si>
  <si>
    <t>Address2</t>
  </si>
  <si>
    <t>City/Town</t>
  </si>
  <si>
    <t>State</t>
  </si>
  <si>
    <t>Zip</t>
  </si>
  <si>
    <t>License First Issuance Date</t>
  </si>
  <si>
    <t>License Effective Date</t>
  </si>
  <si>
    <t>License Expiration</t>
  </si>
  <si>
    <t>Specialty/Endorsement</t>
  </si>
  <si>
    <t>Supervisor</t>
  </si>
  <si>
    <t>ACTIVE</t>
  </si>
  <si>
    <t>Christopher</t>
  </si>
  <si>
    <t>Austin</t>
  </si>
  <si>
    <t>754 Center Rd</t>
  </si>
  <si>
    <t>Middlesex</t>
  </si>
  <si>
    <t>VT</t>
  </si>
  <si>
    <t>05602-8815</t>
  </si>
  <si>
    <t>Darlene</t>
  </si>
  <si>
    <t>Autery</t>
  </si>
  <si>
    <t>One National Life Drive, Main 2</t>
  </si>
  <si>
    <t>Montpelier</t>
  </si>
  <si>
    <t>05620-0001</t>
  </si>
  <si>
    <t>Michael</t>
  </si>
  <si>
    <t>Averill</t>
  </si>
  <si>
    <t>301 Maple St</t>
  </si>
  <si>
    <t>Brattleboro</t>
  </si>
  <si>
    <t>05301-6631</t>
  </si>
  <si>
    <t>Brian</t>
  </si>
  <si>
    <t>Baker</t>
  </si>
  <si>
    <t>4327 VT Route 65</t>
  </si>
  <si>
    <t>Randolph</t>
  </si>
  <si>
    <t>Mark</t>
  </si>
  <si>
    <t>Bannon</t>
  </si>
  <si>
    <t>3461 Thresher Road</t>
  </si>
  <si>
    <t>Braintree</t>
  </si>
  <si>
    <t>Jason</t>
  </si>
  <si>
    <t>Barnard</t>
  </si>
  <si>
    <t>4400 VT Route 17</t>
  </si>
  <si>
    <t>Starksboro</t>
  </si>
  <si>
    <t>05487-4411</t>
  </si>
  <si>
    <t>Benjamin</t>
  </si>
  <si>
    <t>Bean</t>
  </si>
  <si>
    <t>PO Box 106</t>
  </si>
  <si>
    <t>Passumpsic</t>
  </si>
  <si>
    <t>Paul</t>
  </si>
  <si>
    <t>Beauregard</t>
  </si>
  <si>
    <t>157 Cambridge Rd</t>
  </si>
  <si>
    <t>Cambridge</t>
  </si>
  <si>
    <t>Tristan</t>
  </si>
  <si>
    <t>Brennan</t>
  </si>
  <si>
    <t>2374 West Rd</t>
  </si>
  <si>
    <t>Putney</t>
  </si>
  <si>
    <t>05346-9248</t>
  </si>
  <si>
    <t>Jeremy</t>
  </si>
  <si>
    <t>Brodney</t>
  </si>
  <si>
    <t>PO Box 29</t>
  </si>
  <si>
    <t>Londonderry</t>
  </si>
  <si>
    <t>Lawrence</t>
  </si>
  <si>
    <t>Brow</t>
  </si>
  <si>
    <t>PO BOX 137</t>
  </si>
  <si>
    <t>Orleans</t>
  </si>
  <si>
    <t>05860-1228</t>
  </si>
  <si>
    <t>John</t>
  </si>
  <si>
    <t>Buermann</t>
  </si>
  <si>
    <t>7 Sanderson Road</t>
  </si>
  <si>
    <t>Milton</t>
  </si>
  <si>
    <t>05468-3366</t>
  </si>
  <si>
    <t>David</t>
  </si>
  <si>
    <t>Burke</t>
  </si>
  <si>
    <t>13 Corporate Dr</t>
  </si>
  <si>
    <t>Essex Junction</t>
  </si>
  <si>
    <t>05452-4434</t>
  </si>
  <si>
    <t>Darryl</t>
  </si>
  <si>
    <t>Calkins</t>
  </si>
  <si>
    <t>334 Quechee Rd</t>
  </si>
  <si>
    <t>Hartland</t>
  </si>
  <si>
    <t>05048-9514</t>
  </si>
  <si>
    <t>Carbonneau</t>
  </si>
  <si>
    <t>528 Hilltop Road</t>
  </si>
  <si>
    <t>Littleton</t>
  </si>
  <si>
    <t>NH</t>
  </si>
  <si>
    <t>Daniel</t>
  </si>
  <si>
    <t>Carter</t>
  </si>
  <si>
    <t>1283 Turkey Hill Rd</t>
  </si>
  <si>
    <t>Corinth</t>
  </si>
  <si>
    <t>Craig</t>
  </si>
  <si>
    <t>Chase</t>
  </si>
  <si>
    <t>301 N Main St Ste 1</t>
  </si>
  <si>
    <t>Barre</t>
  </si>
  <si>
    <t>05641-1801</t>
  </si>
  <si>
    <t>Timothy</t>
  </si>
  <si>
    <t>Chmielewski</t>
  </si>
  <si>
    <t>121 Mill Pond Road</t>
  </si>
  <si>
    <t>Wells</t>
  </si>
  <si>
    <t>Shane</t>
  </si>
  <si>
    <t>Clark</t>
  </si>
  <si>
    <t>448 Summer St Ste 102</t>
  </si>
  <si>
    <t>Saint Johnsbury</t>
  </si>
  <si>
    <t>05819-2159</t>
  </si>
  <si>
    <t>Zack</t>
  </si>
  <si>
    <t>233 Sandra Cir</t>
  </si>
  <si>
    <t>Burlington</t>
  </si>
  <si>
    <t>05408-1049</t>
  </si>
  <si>
    <t>Mary</t>
  </si>
  <si>
    <t>1 National Life Drive, Main 2</t>
  </si>
  <si>
    <t>Drinking Water &amp; Groundwater Protection Division</t>
  </si>
  <si>
    <t>05620-3520</t>
  </si>
  <si>
    <t>Clarke</t>
  </si>
  <si>
    <t>PO Box 1141</t>
  </si>
  <si>
    <t>1261 mount hunger road</t>
  </si>
  <si>
    <t>05031-1141</t>
  </si>
  <si>
    <t>Courcelle</t>
  </si>
  <si>
    <t>PO Box 28</t>
  </si>
  <si>
    <t>112 Rosewood Lane</t>
  </si>
  <si>
    <t>Bomoseen</t>
  </si>
  <si>
    <t>05732-0028</t>
  </si>
  <si>
    <t>Richard</t>
  </si>
  <si>
    <t>Dailey</t>
  </si>
  <si>
    <t>411 Twitchell Hill Rd</t>
  </si>
  <si>
    <t>Shaftsbury</t>
  </si>
  <si>
    <t>05262-9257</t>
  </si>
  <si>
    <t>Daly</t>
  </si>
  <si>
    <t>PO Box 894</t>
  </si>
  <si>
    <t>South Royalton</t>
  </si>
  <si>
    <t>05068-0894</t>
  </si>
  <si>
    <t>Ryan</t>
  </si>
  <si>
    <t>Davenport</t>
  </si>
  <si>
    <t>1105 Vt Route 31</t>
  </si>
  <si>
    <t>Poultney</t>
  </si>
  <si>
    <t>05764-9605</t>
  </si>
  <si>
    <t>Frank</t>
  </si>
  <si>
    <t>Donato</t>
  </si>
  <si>
    <t>PO Box 637</t>
  </si>
  <si>
    <t>Lyndonville</t>
  </si>
  <si>
    <t>05851-0637</t>
  </si>
  <si>
    <t>Bruce</t>
  </si>
  <si>
    <t>Douglas</t>
  </si>
  <si>
    <t>2688 Kinsley Rd</t>
  </si>
  <si>
    <t>Jeffersonville</t>
  </si>
  <si>
    <t>05464-6437</t>
  </si>
  <si>
    <t>Downey</t>
  </si>
  <si>
    <t>1245 Kirby Hollow Rd</t>
  </si>
  <si>
    <t>Dorset</t>
  </si>
  <si>
    <t>05251-9774</t>
  </si>
  <si>
    <t>Downing</t>
  </si>
  <si>
    <t>78 Sandhill Rd Apt 28</t>
  </si>
  <si>
    <t>05452-3953</t>
  </si>
  <si>
    <t>Elias</t>
  </si>
  <si>
    <t>Erwin</t>
  </si>
  <si>
    <t>PO Box 25</t>
  </si>
  <si>
    <t>447 East Main St.</t>
  </si>
  <si>
    <t>East Middlebury</t>
  </si>
  <si>
    <t>05740-0025</t>
  </si>
  <si>
    <t>Feron</t>
  </si>
  <si>
    <t>PO Box 631</t>
  </si>
  <si>
    <t>Manchester Center</t>
  </si>
  <si>
    <t>Aaron</t>
  </si>
  <si>
    <t>Fuller</t>
  </si>
  <si>
    <t>556 Danville Hill Rd</t>
  </si>
  <si>
    <t>Cabot</t>
  </si>
  <si>
    <t>05647-4423</t>
  </si>
  <si>
    <t>Fuqua</t>
  </si>
  <si>
    <t>19 Warner Ave</t>
  </si>
  <si>
    <t>05452-3018</t>
  </si>
  <si>
    <t>Donald</t>
  </si>
  <si>
    <t>Gallus</t>
  </si>
  <si>
    <t>PO Box 296</t>
  </si>
  <si>
    <t>808 Bear Mt Rd</t>
  </si>
  <si>
    <t>Wallingford</t>
  </si>
  <si>
    <t>05773-0296</t>
  </si>
  <si>
    <t>Gervais</t>
  </si>
  <si>
    <t>4689 Boston Post Road</t>
  </si>
  <si>
    <t>Enosburg Falls</t>
  </si>
  <si>
    <t>Ethan</t>
  </si>
  <si>
    <t>Gilmour</t>
  </si>
  <si>
    <t>145 Station Rd</t>
  </si>
  <si>
    <t>Mount Holly</t>
  </si>
  <si>
    <t>E Alan</t>
  </si>
  <si>
    <t>Gombosi</t>
  </si>
  <si>
    <t>PO Box 155</t>
  </si>
  <si>
    <t>115 Main St.</t>
  </si>
  <si>
    <t>05764-0155</t>
  </si>
  <si>
    <t>Roger</t>
  </si>
  <si>
    <t>Gosselin</t>
  </si>
  <si>
    <t>123 Balance Rock Rd.</t>
  </si>
  <si>
    <t>Westfield</t>
  </si>
  <si>
    <t>Peter</t>
  </si>
  <si>
    <t>Goulazian</t>
  </si>
  <si>
    <t>1347 Church Hill Rd</t>
  </si>
  <si>
    <t>Woodstock</t>
  </si>
  <si>
    <t>05091-4278</t>
  </si>
  <si>
    <t>Greaves</t>
  </si>
  <si>
    <t>5665 VT Route 15</t>
  </si>
  <si>
    <t>Hardwick</t>
  </si>
  <si>
    <t>05843-9819</t>
  </si>
  <si>
    <t>Hall Jr</t>
  </si>
  <si>
    <t>1461 Route 30 N</t>
  </si>
  <si>
    <t>05732-9713</t>
  </si>
  <si>
    <t>Jeffrey</t>
  </si>
  <si>
    <t>Hardy</t>
  </si>
  <si>
    <t>PO Box 8</t>
  </si>
  <si>
    <t>Saint Albans</t>
  </si>
  <si>
    <t>Shannon</t>
  </si>
  <si>
    <t>Harrington</t>
  </si>
  <si>
    <t>Po Box 700, 1238 Rt 44</t>
  </si>
  <si>
    <t>Brownsville</t>
  </si>
  <si>
    <t>Spencer</t>
  </si>
  <si>
    <t>Harris</t>
  </si>
  <si>
    <t>934 Ben Roberts Rd</t>
  </si>
  <si>
    <t>05487-7212</t>
  </si>
  <si>
    <t>Glenn</t>
  </si>
  <si>
    <t>Harter</t>
  </si>
  <si>
    <t>179 Peene Hill Rd</t>
  </si>
  <si>
    <t>Barton</t>
  </si>
  <si>
    <t>Christian</t>
  </si>
  <si>
    <t>Heins</t>
  </si>
  <si>
    <t>PO Box 1323</t>
  </si>
  <si>
    <t>Todd</t>
  </si>
  <si>
    <t>Hill</t>
  </si>
  <si>
    <t>2247 Crossett Hl</t>
  </si>
  <si>
    <t>Waterbury</t>
  </si>
  <si>
    <t>05676-9586</t>
  </si>
  <si>
    <t>Kevin</t>
  </si>
  <si>
    <t>Hollebeek</t>
  </si>
  <si>
    <t>655 Tiffany Road</t>
  </si>
  <si>
    <t>Belmont</t>
  </si>
  <si>
    <t>Jamey</t>
  </si>
  <si>
    <t>Holstein</t>
  </si>
  <si>
    <t>329 Tow Path Ln</t>
  </si>
  <si>
    <t>Ferrisburgh</t>
  </si>
  <si>
    <t>05456-4405</t>
  </si>
  <si>
    <t>Holzwarth</t>
  </si>
  <si>
    <t>15 Bridge St</t>
  </si>
  <si>
    <t>Windsor</t>
  </si>
  <si>
    <t>Allyson</t>
  </si>
  <si>
    <t>Hook</t>
  </si>
  <si>
    <t>8 Klondike Rd</t>
  </si>
  <si>
    <t>Chelsea</t>
  </si>
  <si>
    <t>05038-8909</t>
  </si>
  <si>
    <t>Zoltan</t>
  </si>
  <si>
    <t>Horvath</t>
  </si>
  <si>
    <t>107 Cobb Hill Rd</t>
  </si>
  <si>
    <t>Brandon</t>
  </si>
  <si>
    <t>Matthew</t>
  </si>
  <si>
    <t>Houghton</t>
  </si>
  <si>
    <t>5072 US Route 5</t>
  </si>
  <si>
    <t>Newport</t>
  </si>
  <si>
    <t>Jewell</t>
  </si>
  <si>
    <t>480 Geary Rd N</t>
  </si>
  <si>
    <t>Lincoln</t>
  </si>
  <si>
    <t>05443-9210</t>
  </si>
  <si>
    <t>Cory</t>
  </si>
  <si>
    <t>Jones</t>
  </si>
  <si>
    <t>1014 Upper Quarry Rd</t>
  </si>
  <si>
    <t>Keeney</t>
  </si>
  <si>
    <t>981 Big Hollow Rd</t>
  </si>
  <si>
    <t>05487-7271</t>
  </si>
  <si>
    <t>Kelley</t>
  </si>
  <si>
    <t>285 Mead Ln</t>
  </si>
  <si>
    <t>Middlebury</t>
  </si>
  <si>
    <t>Norman</t>
  </si>
  <si>
    <t>Kern</t>
  </si>
  <si>
    <t>2941 Hanna Rd</t>
  </si>
  <si>
    <t>Franklin</t>
  </si>
  <si>
    <t>thomas</t>
  </si>
  <si>
    <t>kilbourn</t>
  </si>
  <si>
    <t>8 Kilbourn Ln</t>
  </si>
  <si>
    <t>Bristol</t>
  </si>
  <si>
    <t>Bradford</t>
  </si>
  <si>
    <t>Lackey</t>
  </si>
  <si>
    <t>PO Box 922</t>
  </si>
  <si>
    <t>Jacksonville</t>
  </si>
  <si>
    <t>05342-0922</t>
  </si>
  <si>
    <t>Andre</t>
  </si>
  <si>
    <t>Lambert</t>
  </si>
  <si>
    <t>652 Boot Hill Rd</t>
  </si>
  <si>
    <t>East Fairfield</t>
  </si>
  <si>
    <t>05448-4837</t>
  </si>
  <si>
    <t>Lapre</t>
  </si>
  <si>
    <t>122 Robbins St</t>
  </si>
  <si>
    <t>Rutland</t>
  </si>
  <si>
    <t>Larocque</t>
  </si>
  <si>
    <t>1733 Old Silo Rd</t>
  </si>
  <si>
    <t>05819-8643</t>
  </si>
  <si>
    <t>Jacques</t>
  </si>
  <si>
    <t>Larose</t>
  </si>
  <si>
    <t>52 Sandy Bay Rd</t>
  </si>
  <si>
    <t>05457-5727</t>
  </si>
  <si>
    <t>LaRose</t>
  </si>
  <si>
    <t>PO Box 388</t>
  </si>
  <si>
    <t>05443-0388</t>
  </si>
  <si>
    <t>Patrick</t>
  </si>
  <si>
    <t>Larsen</t>
  </si>
  <si>
    <t>4 S Main St</t>
  </si>
  <si>
    <t>05843-7067</t>
  </si>
  <si>
    <t>Lazorchak</t>
  </si>
  <si>
    <t>2757 North Rd</t>
  </si>
  <si>
    <t>Waitsfield</t>
  </si>
  <si>
    <t>05673-6131</t>
  </si>
  <si>
    <t>Alan</t>
  </si>
  <si>
    <t>Legacy</t>
  </si>
  <si>
    <t>326 Stone Rd</t>
  </si>
  <si>
    <t>Williamstown</t>
  </si>
  <si>
    <t>Leister</t>
  </si>
  <si>
    <t>PO Box 525</t>
  </si>
  <si>
    <t>Bethel</t>
  </si>
  <si>
    <t>05032-0525</t>
  </si>
  <si>
    <t>Casey</t>
  </si>
  <si>
    <t>Leithead</t>
  </si>
  <si>
    <t>527 MUD HOLLOW RD</t>
  </si>
  <si>
    <t>CONCORD</t>
  </si>
  <si>
    <t>Mainer</t>
  </si>
  <si>
    <t>319 Fletcher Farm Rd</t>
  </si>
  <si>
    <t>Hinesburg</t>
  </si>
  <si>
    <t>05461-9212</t>
  </si>
  <si>
    <t>Philo</t>
  </si>
  <si>
    <t>Marcotte</t>
  </si>
  <si>
    <t>215 Rockledge Ln</t>
  </si>
  <si>
    <t>Barnet</t>
  </si>
  <si>
    <t>05821-9816</t>
  </si>
  <si>
    <t>Marquise</t>
  </si>
  <si>
    <t>P.o. Box 404</t>
  </si>
  <si>
    <t>Bellows Falls</t>
  </si>
  <si>
    <t>Marsh</t>
  </si>
  <si>
    <t>136 Shaw Rd</t>
  </si>
  <si>
    <t>Tyler</t>
  </si>
  <si>
    <t>Maynard</t>
  </si>
  <si>
    <t>163 Revell Rd</t>
  </si>
  <si>
    <t>05443-9681</t>
  </si>
  <si>
    <t>McBean</t>
  </si>
  <si>
    <t>943 Park Laughton Rd</t>
  </si>
  <si>
    <t>East Dummerston</t>
  </si>
  <si>
    <t>05346-9807</t>
  </si>
  <si>
    <t>Gunner</t>
  </si>
  <si>
    <t>McCain</t>
  </si>
  <si>
    <t>93 South Main Street, Suite 1</t>
  </si>
  <si>
    <t>McCormick</t>
  </si>
  <si>
    <t>240 Mechanic St</t>
  </si>
  <si>
    <t>Lebanon</t>
  </si>
  <si>
    <t>37 Idlewild Rd</t>
  </si>
  <si>
    <t>South Hero</t>
  </si>
  <si>
    <t>Stephen</t>
  </si>
  <si>
    <t>Mongeon</t>
  </si>
  <si>
    <t>PO Box 83</t>
  </si>
  <si>
    <t>Ludlow</t>
  </si>
  <si>
    <t>05149-0083</t>
  </si>
  <si>
    <t>James</t>
  </si>
  <si>
    <t>Montrone</t>
  </si>
  <si>
    <t>280 Sunset Dr</t>
  </si>
  <si>
    <t>05701-9122</t>
  </si>
  <si>
    <t>Dagan</t>
  </si>
  <si>
    <t>Murray</t>
  </si>
  <si>
    <t>88B North St</t>
  </si>
  <si>
    <t>Naaktgeboren</t>
  </si>
  <si>
    <t>PO Box 172</t>
  </si>
  <si>
    <t>Arlington</t>
  </si>
  <si>
    <t>05250-0172</t>
  </si>
  <si>
    <t>William</t>
  </si>
  <si>
    <t>Norland</t>
  </si>
  <si>
    <t>1719 Robert Young Road</t>
  </si>
  <si>
    <t>Gunnar</t>
  </si>
  <si>
    <t>Olson</t>
  </si>
  <si>
    <t>17 Sunset Ter</t>
  </si>
  <si>
    <t>Thomas</t>
  </si>
  <si>
    <t>Otterman</t>
  </si>
  <si>
    <t>44 E Orange Rd</t>
  </si>
  <si>
    <t>West Topsham</t>
  </si>
  <si>
    <t>05086-9612</t>
  </si>
  <si>
    <t>42 East Orange Road</t>
  </si>
  <si>
    <t>Raymond</t>
  </si>
  <si>
    <t>Page</t>
  </si>
  <si>
    <t>72 Mt Top Rd</t>
  </si>
  <si>
    <t>Chittenden</t>
  </si>
  <si>
    <t>05737-9819</t>
  </si>
  <si>
    <t>Larry</t>
  </si>
  <si>
    <t>Parks</t>
  </si>
  <si>
    <t>3316 VT Route 7A</t>
  </si>
  <si>
    <t>Pion</t>
  </si>
  <si>
    <t>1865 Hazen Notch Rd</t>
  </si>
  <si>
    <t>Lowell</t>
  </si>
  <si>
    <t>Prince</t>
  </si>
  <si>
    <t>1612 Sheffield Rd</t>
  </si>
  <si>
    <t>Sutton</t>
  </si>
  <si>
    <t>05867-9716</t>
  </si>
  <si>
    <t>Pro</t>
  </si>
  <si>
    <t>47 Carolyn Ln</t>
  </si>
  <si>
    <t>Swanzey</t>
  </si>
  <si>
    <t>Purdy</t>
  </si>
  <si>
    <t>1563 US Route 7</t>
  </si>
  <si>
    <t>Geomapping Associates Ltd.</t>
  </si>
  <si>
    <t>Pittsford</t>
  </si>
  <si>
    <t>05763-9554</t>
  </si>
  <si>
    <t>Amanda</t>
  </si>
  <si>
    <t>Raab</t>
  </si>
  <si>
    <t>947 Mountain View Rd</t>
  </si>
  <si>
    <t>Williston</t>
  </si>
  <si>
    <t>05495-7725</t>
  </si>
  <si>
    <t>W Bradford</t>
  </si>
  <si>
    <t>Ramsay</t>
  </si>
  <si>
    <t>40 Grant Ave</t>
  </si>
  <si>
    <t>Rapanotti</t>
  </si>
  <si>
    <t>PO Box 828</t>
  </si>
  <si>
    <t>Springfield</t>
  </si>
  <si>
    <t>05156-0828</t>
  </si>
  <si>
    <t>Jay</t>
  </si>
  <si>
    <t>Renshaw</t>
  </si>
  <si>
    <t>164 Main St Ste 201</t>
  </si>
  <si>
    <t>Colchester</t>
  </si>
  <si>
    <t>05446-7168</t>
  </si>
  <si>
    <t>Revell</t>
  </si>
  <si>
    <t>163 Revell Dr</t>
  </si>
  <si>
    <t>163 Revell Drive</t>
  </si>
  <si>
    <t>Robert</t>
  </si>
  <si>
    <t>Richert</t>
  </si>
  <si>
    <t>Calais</t>
  </si>
  <si>
    <t>05648-0106</t>
  </si>
  <si>
    <t>Andrew</t>
  </si>
  <si>
    <t>Roy</t>
  </si>
  <si>
    <t>126 South St</t>
  </si>
  <si>
    <t>05701-4332</t>
  </si>
  <si>
    <t>Salvatori</t>
  </si>
  <si>
    <t>30 3rd St</t>
  </si>
  <si>
    <t>05641-2415</t>
  </si>
  <si>
    <t>Kenneth</t>
  </si>
  <si>
    <t>Salzmann</t>
  </si>
  <si>
    <t>2545 Burton Hill Rd</t>
  </si>
  <si>
    <t>05822-9392</t>
  </si>
  <si>
    <t>Philip</t>
  </si>
  <si>
    <t>Savoy</t>
  </si>
  <si>
    <t>PO Box 115</t>
  </si>
  <si>
    <t>Westminster</t>
  </si>
  <si>
    <t>05158-0115</t>
  </si>
  <si>
    <t>Scott</t>
  </si>
  <si>
    <t>Smith</t>
  </si>
  <si>
    <t>100 Wild Woods Dr</t>
  </si>
  <si>
    <t>Huntington</t>
  </si>
  <si>
    <t>05462-9643</t>
  </si>
  <si>
    <t>Spooner</t>
  </si>
  <si>
    <t>20 Spooner Hill Rd</t>
  </si>
  <si>
    <t>Victor</t>
  </si>
  <si>
    <t>St. Pierre</t>
  </si>
  <si>
    <t>110 Great Country Rd</t>
  </si>
  <si>
    <t>Charlestown</t>
  </si>
  <si>
    <t>03603-4164</t>
  </si>
  <si>
    <t>Sterling</t>
  </si>
  <si>
    <t>1653 Route 102</t>
  </si>
  <si>
    <t>Guildhall</t>
  </si>
  <si>
    <t>05905-8907</t>
  </si>
  <si>
    <t>Taylor</t>
  </si>
  <si>
    <t>PO Box 671</t>
  </si>
  <si>
    <t>05641-0671</t>
  </si>
  <si>
    <t>Tetreault</t>
  </si>
  <si>
    <t>3 Mary Dr</t>
  </si>
  <si>
    <t>05478-6215</t>
  </si>
  <si>
    <t>Thompson</t>
  </si>
  <si>
    <t>720 Vermont Route 12</t>
  </si>
  <si>
    <t>Tomaszewski</t>
  </si>
  <si>
    <t>11 S Main St</t>
  </si>
  <si>
    <t>05060-1330</t>
  </si>
  <si>
    <t>Tremback</t>
  </si>
  <si>
    <t>29 E Village Dr</t>
  </si>
  <si>
    <t>05401-3471</t>
  </si>
  <si>
    <t>Dwayne</t>
  </si>
  <si>
    <t>Tucker</t>
  </si>
  <si>
    <t>95 Middle Rd</t>
  </si>
  <si>
    <t>05641-8105</t>
  </si>
  <si>
    <t>Tudhope</t>
  </si>
  <si>
    <t>74 Cayuga Court</t>
  </si>
  <si>
    <t>05408-1917</t>
  </si>
  <si>
    <t>Dan</t>
  </si>
  <si>
    <t>Urbinati</t>
  </si>
  <si>
    <t>814 Potter Rd</t>
  </si>
  <si>
    <t>Wardsboro</t>
  </si>
  <si>
    <t>Charles</t>
  </si>
  <si>
    <t>Van Winkle</t>
  </si>
  <si>
    <t>88 Corbett Rd</t>
  </si>
  <si>
    <t>Underhill</t>
  </si>
  <si>
    <t>05489-9745</t>
  </si>
  <si>
    <t>Courtney</t>
  </si>
  <si>
    <t>Veeder</t>
  </si>
  <si>
    <t>6 Gallup Ct</t>
  </si>
  <si>
    <t>Swanton</t>
  </si>
  <si>
    <t>05488-1310</t>
  </si>
  <si>
    <t>Miles</t>
  </si>
  <si>
    <t>Waite</t>
  </si>
  <si>
    <t>7 Kilburn St, Suite 301</t>
  </si>
  <si>
    <t>Wawrzeniak</t>
  </si>
  <si>
    <t>1229 Center Rd</t>
  </si>
  <si>
    <t>Hyde Park</t>
  </si>
  <si>
    <t>05655-9033</t>
  </si>
  <si>
    <t>Waysville</t>
  </si>
  <si>
    <t>222 Barlow Rd</t>
  </si>
  <si>
    <t>05156-8841</t>
  </si>
  <si>
    <t>E.</t>
  </si>
  <si>
    <t>554 Reed Rd</t>
  </si>
  <si>
    <t>Colebrook</t>
  </si>
  <si>
    <t>03576-3825</t>
  </si>
  <si>
    <t>Arjay</t>
  </si>
  <si>
    <t>West</t>
  </si>
  <si>
    <t>PO Box 446</t>
  </si>
  <si>
    <t>Johnson</t>
  </si>
  <si>
    <t>05656-0446</t>
  </si>
  <si>
    <t>Whipple</t>
  </si>
  <si>
    <t>178 Williamstown Rd</t>
  </si>
  <si>
    <t>05038-8938</t>
  </si>
  <si>
    <t>Wilcox</t>
  </si>
  <si>
    <t>Chester</t>
  </si>
  <si>
    <t>05143-0388</t>
  </si>
  <si>
    <t>Luke</t>
  </si>
  <si>
    <t>Willey</t>
  </si>
  <si>
    <t>358 Pleasant St</t>
  </si>
  <si>
    <t>Williams</t>
  </si>
  <si>
    <t>473 Middle Rd</t>
  </si>
  <si>
    <t>North Clarendon</t>
  </si>
  <si>
    <t>05759-9426</t>
  </si>
  <si>
    <t>Justin</t>
  </si>
  <si>
    <t>Willis</t>
  </si>
  <si>
    <t>PO Box 1001</t>
  </si>
  <si>
    <t>336 Browns Trace</t>
  </si>
  <si>
    <t>Jericho</t>
  </si>
  <si>
    <t>Barbara</t>
  </si>
  <si>
    <t>Joseph</t>
  </si>
  <si>
    <t>Witt III</t>
  </si>
  <si>
    <t>566 Thayer Brook Rd</t>
  </si>
  <si>
    <t>05060-9645</t>
  </si>
  <si>
    <t>Sheri</t>
  </si>
  <si>
    <t>Young</t>
  </si>
  <si>
    <t>81 Daigneault Hill Rd</t>
  </si>
  <si>
    <t>Orwell</t>
  </si>
  <si>
    <t>05760-9763</t>
  </si>
  <si>
    <t>Zabiloski</t>
  </si>
  <si>
    <t>111 West St</t>
  </si>
  <si>
    <t>05452-4615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</si>
</sst>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workbookViewId="0">
      <selection activeCell="H10" sqref="H10"/>
    </sheetView>
  </sheetViews>
  <sheetFormatPr defaultRowHeight="15" x14ac:dyDescent="0.25"/>
  <cols>
    <col min="3" max="3" width="11.140625" customWidth="1"/>
    <col min="4" max="4" width="10.85546875" customWidth="1"/>
    <col min="6" max="6" width="28.42578125" customWidth="1"/>
    <col min="7" max="7" width="9.85546875" customWidth="1"/>
    <col min="8" max="8" width="18" customWidth="1"/>
    <col min="10" max="10" width="10.5703125" customWidth="1"/>
    <col min="11" max="11" width="20" customWidth="1"/>
    <col min="12" max="12" width="20.5703125" customWidth="1"/>
    <col min="13" max="13" width="17" customWidth="1"/>
    <col min="14" max="14" width="21.140625" customWidth="1"/>
    <col min="15" max="15" width="10.140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>
        <v>152.0126195</v>
      </c>
      <c r="B2" t="s">
        <v>15</v>
      </c>
      <c r="C2" t="s">
        <v>72</v>
      </c>
      <c r="D2" t="s">
        <v>358</v>
      </c>
      <c r="F2" t="s">
        <v>359</v>
      </c>
      <c r="H2" t="s">
        <v>360</v>
      </c>
      <c r="I2" t="s">
        <v>20</v>
      </c>
      <c r="J2" t="s">
        <v>361</v>
      </c>
      <c r="K2" s="1">
        <v>42723</v>
      </c>
      <c r="L2" s="1">
        <v>42723</v>
      </c>
      <c r="M2" s="1">
        <v>43131</v>
      </c>
    </row>
    <row r="3" spans="1:15" x14ac:dyDescent="0.25">
      <c r="A3">
        <v>152.0126502</v>
      </c>
      <c r="B3" t="s">
        <v>15</v>
      </c>
      <c r="C3" t="s">
        <v>379</v>
      </c>
      <c r="D3" t="s">
        <v>380</v>
      </c>
      <c r="F3" t="s">
        <v>381</v>
      </c>
      <c r="H3" t="s">
        <v>360</v>
      </c>
      <c r="I3" t="s">
        <v>20</v>
      </c>
      <c r="J3" t="str">
        <f>"05250"</f>
        <v>05250</v>
      </c>
      <c r="K3" s="1">
        <v>42723</v>
      </c>
      <c r="L3" s="1">
        <v>42723</v>
      </c>
      <c r="M3" s="1">
        <v>43131</v>
      </c>
    </row>
    <row r="4" spans="1:15" x14ac:dyDescent="0.25">
      <c r="A4" t="str">
        <f>"152.0126310"</f>
        <v>152.0126310</v>
      </c>
      <c r="B4" t="s">
        <v>15</v>
      </c>
      <c r="C4" t="s">
        <v>62</v>
      </c>
      <c r="D4" t="s">
        <v>112</v>
      </c>
      <c r="F4" t="s">
        <v>113</v>
      </c>
      <c r="G4" t="s">
        <v>114</v>
      </c>
      <c r="H4" t="s">
        <v>41</v>
      </c>
      <c r="I4" t="s">
        <v>20</v>
      </c>
      <c r="J4" t="s">
        <v>115</v>
      </c>
      <c r="K4" s="1">
        <v>42726</v>
      </c>
      <c r="L4" s="1">
        <v>42726</v>
      </c>
      <c r="M4" s="1">
        <v>43131</v>
      </c>
    </row>
    <row r="5" spans="1:15" x14ac:dyDescent="0.25">
      <c r="A5">
        <v>152.0126794</v>
      </c>
      <c r="B5" t="s">
        <v>15</v>
      </c>
      <c r="C5" t="s">
        <v>320</v>
      </c>
      <c r="D5" t="s">
        <v>321</v>
      </c>
      <c r="F5" t="s">
        <v>322</v>
      </c>
      <c r="H5" t="s">
        <v>323</v>
      </c>
      <c r="I5" t="s">
        <v>20</v>
      </c>
      <c r="J5" t="s">
        <v>324</v>
      </c>
      <c r="K5" s="1">
        <v>42731</v>
      </c>
      <c r="L5" s="1">
        <v>42731</v>
      </c>
      <c r="M5" s="1">
        <v>43131</v>
      </c>
    </row>
    <row r="6" spans="1:15" x14ac:dyDescent="0.25">
      <c r="A6">
        <v>152.01269590000001</v>
      </c>
      <c r="B6" t="s">
        <v>15</v>
      </c>
      <c r="C6" t="s">
        <v>90</v>
      </c>
      <c r="D6" t="s">
        <v>91</v>
      </c>
      <c r="F6" t="s">
        <v>92</v>
      </c>
      <c r="H6" t="s">
        <v>93</v>
      </c>
      <c r="I6" t="s">
        <v>20</v>
      </c>
      <c r="J6" t="s">
        <v>94</v>
      </c>
      <c r="K6" s="1">
        <v>42734</v>
      </c>
      <c r="L6" s="1">
        <v>42734</v>
      </c>
      <c r="M6" s="1">
        <v>43131</v>
      </c>
    </row>
    <row r="7" spans="1:15" x14ac:dyDescent="0.25">
      <c r="A7" t="str">
        <f>"152.0126890"</f>
        <v>152.0126890</v>
      </c>
      <c r="B7" t="s">
        <v>15</v>
      </c>
      <c r="C7" t="s">
        <v>58</v>
      </c>
      <c r="D7" t="s">
        <v>425</v>
      </c>
      <c r="F7" t="s">
        <v>426</v>
      </c>
      <c r="H7" t="s">
        <v>93</v>
      </c>
      <c r="I7" t="s">
        <v>20</v>
      </c>
      <c r="J7" t="s">
        <v>427</v>
      </c>
      <c r="K7" s="1">
        <v>42733</v>
      </c>
      <c r="L7" s="1">
        <v>42733</v>
      </c>
      <c r="M7" s="1">
        <v>43131</v>
      </c>
    </row>
    <row r="8" spans="1:15" x14ac:dyDescent="0.25">
      <c r="A8">
        <v>152.0126947</v>
      </c>
      <c r="B8" t="s">
        <v>15</v>
      </c>
      <c r="C8" t="s">
        <v>49</v>
      </c>
      <c r="D8" t="s">
        <v>453</v>
      </c>
      <c r="F8" t="s">
        <v>454</v>
      </c>
      <c r="H8" t="s">
        <v>93</v>
      </c>
      <c r="I8" t="s">
        <v>20</v>
      </c>
      <c r="J8" t="s">
        <v>455</v>
      </c>
      <c r="K8" s="1">
        <v>42734</v>
      </c>
      <c r="L8" s="1">
        <v>42734</v>
      </c>
      <c r="M8" s="1">
        <v>43131</v>
      </c>
    </row>
    <row r="9" spans="1:15" x14ac:dyDescent="0.25">
      <c r="A9">
        <v>152.0126783</v>
      </c>
      <c r="B9" t="s">
        <v>15</v>
      </c>
      <c r="C9" t="s">
        <v>467</v>
      </c>
      <c r="D9" t="s">
        <v>468</v>
      </c>
      <c r="F9" t="s">
        <v>469</v>
      </c>
      <c r="H9" t="s">
        <v>93</v>
      </c>
      <c r="I9" t="s">
        <v>20</v>
      </c>
      <c r="J9" t="s">
        <v>470</v>
      </c>
      <c r="K9" s="1">
        <v>42731</v>
      </c>
      <c r="L9" s="1">
        <v>42731</v>
      </c>
      <c r="M9" s="1">
        <v>43131</v>
      </c>
    </row>
    <row r="10" spans="1:15" x14ac:dyDescent="0.25">
      <c r="A10">
        <v>152.01267630000001</v>
      </c>
      <c r="B10" t="s">
        <v>15</v>
      </c>
      <c r="C10" t="s">
        <v>215</v>
      </c>
      <c r="D10" t="s">
        <v>216</v>
      </c>
      <c r="F10" t="s">
        <v>217</v>
      </c>
      <c r="H10" t="s">
        <v>218</v>
      </c>
      <c r="I10" t="s">
        <v>20</v>
      </c>
      <c r="J10" t="str">
        <f>"05822"</f>
        <v>05822</v>
      </c>
      <c r="K10" s="1">
        <v>42731</v>
      </c>
      <c r="L10" s="1">
        <v>42731</v>
      </c>
      <c r="M10" s="1">
        <v>43131</v>
      </c>
    </row>
    <row r="11" spans="1:15" x14ac:dyDescent="0.25">
      <c r="A11" t="str">
        <f>"152.0126840"</f>
        <v>152.0126840</v>
      </c>
      <c r="B11" t="s">
        <v>15</v>
      </c>
      <c r="C11" t="s">
        <v>428</v>
      </c>
      <c r="D11" t="s">
        <v>429</v>
      </c>
      <c r="F11" t="s">
        <v>430</v>
      </c>
      <c r="H11" t="s">
        <v>218</v>
      </c>
      <c r="I11" t="s">
        <v>20</v>
      </c>
      <c r="J11" t="s">
        <v>431</v>
      </c>
      <c r="K11" s="1">
        <v>42732</v>
      </c>
      <c r="L11" s="1">
        <v>42732</v>
      </c>
      <c r="M11" s="1">
        <v>43131</v>
      </c>
    </row>
    <row r="12" spans="1:15" x14ac:dyDescent="0.25">
      <c r="A12">
        <v>152.01263119999999</v>
      </c>
      <c r="B12" t="s">
        <v>15</v>
      </c>
      <c r="C12" t="s">
        <v>27</v>
      </c>
      <c r="D12" t="s">
        <v>325</v>
      </c>
      <c r="F12" t="s">
        <v>326</v>
      </c>
      <c r="H12" t="s">
        <v>327</v>
      </c>
      <c r="I12" t="s">
        <v>20</v>
      </c>
      <c r="J12" t="str">
        <f>"05101"</f>
        <v>05101</v>
      </c>
      <c r="K12" s="1">
        <v>42718</v>
      </c>
      <c r="L12" s="1">
        <v>42718</v>
      </c>
      <c r="M12" s="1">
        <v>43131</v>
      </c>
    </row>
    <row r="13" spans="1:15" x14ac:dyDescent="0.25">
      <c r="A13">
        <v>152.01268920000001</v>
      </c>
      <c r="B13" t="s">
        <v>15</v>
      </c>
      <c r="C13" t="s">
        <v>227</v>
      </c>
      <c r="D13" t="s">
        <v>228</v>
      </c>
      <c r="F13" t="s">
        <v>229</v>
      </c>
      <c r="H13" t="s">
        <v>230</v>
      </c>
      <c r="I13" t="s">
        <v>20</v>
      </c>
      <c r="J13" t="str">
        <f>"05730"</f>
        <v>05730</v>
      </c>
      <c r="K13" s="1">
        <v>42733</v>
      </c>
      <c r="L13" s="1">
        <v>42733</v>
      </c>
      <c r="M13" s="1">
        <v>43131</v>
      </c>
    </row>
    <row r="14" spans="1:15" x14ac:dyDescent="0.25">
      <c r="A14">
        <v>152.0125468</v>
      </c>
      <c r="B14" t="s">
        <v>15</v>
      </c>
      <c r="C14" t="s">
        <v>16</v>
      </c>
      <c r="D14" t="s">
        <v>308</v>
      </c>
      <c r="F14" t="s">
        <v>309</v>
      </c>
      <c r="H14" t="s">
        <v>310</v>
      </c>
      <c r="I14" t="s">
        <v>20</v>
      </c>
      <c r="J14" t="s">
        <v>311</v>
      </c>
      <c r="K14" s="1">
        <v>42689</v>
      </c>
      <c r="L14" s="1">
        <v>42689</v>
      </c>
      <c r="M14" s="1">
        <v>43131</v>
      </c>
    </row>
    <row r="15" spans="1:15" x14ac:dyDescent="0.25">
      <c r="A15">
        <v>152.01266050000001</v>
      </c>
      <c r="B15" t="s">
        <v>15</v>
      </c>
      <c r="C15" t="s">
        <v>36</v>
      </c>
      <c r="D15" t="s">
        <v>116</v>
      </c>
      <c r="F15" t="s">
        <v>117</v>
      </c>
      <c r="G15" t="s">
        <v>118</v>
      </c>
      <c r="H15" t="s">
        <v>119</v>
      </c>
      <c r="I15" t="s">
        <v>20</v>
      </c>
      <c r="J15" t="s">
        <v>120</v>
      </c>
      <c r="K15" s="1">
        <v>42724</v>
      </c>
      <c r="L15" s="1">
        <v>42724</v>
      </c>
      <c r="M15" s="1">
        <v>43131</v>
      </c>
    </row>
    <row r="16" spans="1:15" x14ac:dyDescent="0.25">
      <c r="A16" t="str">
        <f>"152.0126760"</f>
        <v>152.0126760</v>
      </c>
      <c r="B16" t="s">
        <v>15</v>
      </c>
      <c r="C16" t="s">
        <v>121</v>
      </c>
      <c r="D16" t="s">
        <v>200</v>
      </c>
      <c r="F16" t="s">
        <v>201</v>
      </c>
      <c r="H16" t="s">
        <v>119</v>
      </c>
      <c r="I16" t="s">
        <v>20</v>
      </c>
      <c r="J16" t="s">
        <v>202</v>
      </c>
      <c r="K16" s="1">
        <v>42731</v>
      </c>
      <c r="L16" s="1">
        <v>42731</v>
      </c>
      <c r="M16" s="1">
        <v>43131</v>
      </c>
    </row>
    <row r="17" spans="1:13" x14ac:dyDescent="0.25">
      <c r="A17">
        <v>152.01268859999999</v>
      </c>
      <c r="B17" t="s">
        <v>15</v>
      </c>
      <c r="C17" t="s">
        <v>36</v>
      </c>
      <c r="D17" t="s">
        <v>37</v>
      </c>
      <c r="F17" t="s">
        <v>38</v>
      </c>
      <c r="H17" t="s">
        <v>39</v>
      </c>
      <c r="I17" t="s">
        <v>20</v>
      </c>
      <c r="J17" t="str">
        <f>"05060"</f>
        <v>05060</v>
      </c>
      <c r="K17" s="1">
        <v>42733</v>
      </c>
      <c r="L17" s="1">
        <v>42733</v>
      </c>
      <c r="M17" s="1">
        <v>43131</v>
      </c>
    </row>
    <row r="18" spans="1:13" x14ac:dyDescent="0.25">
      <c r="A18">
        <v>152.01268909999999</v>
      </c>
      <c r="B18" t="s">
        <v>15</v>
      </c>
      <c r="C18" t="s">
        <v>244</v>
      </c>
      <c r="D18" t="s">
        <v>245</v>
      </c>
      <c r="F18" t="s">
        <v>246</v>
      </c>
      <c r="H18" t="s">
        <v>247</v>
      </c>
      <c r="I18" t="s">
        <v>20</v>
      </c>
      <c r="J18" t="str">
        <f>"05733"</f>
        <v>05733</v>
      </c>
      <c r="K18" s="1">
        <v>42733</v>
      </c>
      <c r="L18" s="1">
        <v>42733</v>
      </c>
      <c r="M18" s="1">
        <v>43131</v>
      </c>
    </row>
    <row r="19" spans="1:13" x14ac:dyDescent="0.25">
      <c r="A19">
        <v>152.0126357</v>
      </c>
      <c r="B19" t="s">
        <v>15</v>
      </c>
      <c r="C19" t="s">
        <v>27</v>
      </c>
      <c r="D19" t="s">
        <v>28</v>
      </c>
      <c r="F19" t="s">
        <v>29</v>
      </c>
      <c r="H19" t="s">
        <v>30</v>
      </c>
      <c r="I19" t="s">
        <v>20</v>
      </c>
      <c r="J19" t="s">
        <v>31</v>
      </c>
      <c r="K19" s="1">
        <v>42720</v>
      </c>
      <c r="L19" s="1">
        <v>42720</v>
      </c>
      <c r="M19" s="1">
        <v>43131</v>
      </c>
    </row>
    <row r="20" spans="1:13" x14ac:dyDescent="0.25">
      <c r="A20">
        <v>152.01269450000001</v>
      </c>
      <c r="B20" t="s">
        <v>15</v>
      </c>
      <c r="C20" t="s">
        <v>269</v>
      </c>
      <c r="D20" t="s">
        <v>270</v>
      </c>
      <c r="F20" t="s">
        <v>271</v>
      </c>
      <c r="H20" t="s">
        <v>272</v>
      </c>
      <c r="I20" t="s">
        <v>20</v>
      </c>
      <c r="J20" t="str">
        <f>"05443"</f>
        <v>05443</v>
      </c>
      <c r="K20" s="1">
        <v>42734</v>
      </c>
      <c r="L20" s="1">
        <v>42734</v>
      </c>
      <c r="M20" s="1">
        <v>43131</v>
      </c>
    </row>
    <row r="21" spans="1:13" x14ac:dyDescent="0.25">
      <c r="A21">
        <v>152.01260009999999</v>
      </c>
      <c r="B21" t="s">
        <v>15</v>
      </c>
      <c r="C21" t="s">
        <v>227</v>
      </c>
      <c r="D21" t="s">
        <v>293</v>
      </c>
      <c r="F21" t="s">
        <v>294</v>
      </c>
      <c r="H21" t="s">
        <v>272</v>
      </c>
      <c r="I21" t="s">
        <v>20</v>
      </c>
      <c r="J21" t="s">
        <v>295</v>
      </c>
      <c r="K21" s="1">
        <v>42709</v>
      </c>
      <c r="L21" s="1">
        <v>42709</v>
      </c>
      <c r="M21" s="1">
        <v>43131</v>
      </c>
    </row>
    <row r="22" spans="1:13" x14ac:dyDescent="0.25">
      <c r="A22">
        <v>152.01261930000001</v>
      </c>
      <c r="B22" t="s">
        <v>15</v>
      </c>
      <c r="C22" t="s">
        <v>355</v>
      </c>
      <c r="D22" t="s">
        <v>356</v>
      </c>
      <c r="F22" t="s">
        <v>357</v>
      </c>
      <c r="H22" t="s">
        <v>272</v>
      </c>
      <c r="I22" t="s">
        <v>20</v>
      </c>
      <c r="J22" t="str">
        <f>"05443"</f>
        <v>05443</v>
      </c>
      <c r="K22" s="1">
        <v>42723</v>
      </c>
      <c r="L22" s="1">
        <v>42723</v>
      </c>
      <c r="M22" s="1">
        <v>43131</v>
      </c>
    </row>
    <row r="23" spans="1:13" x14ac:dyDescent="0.25">
      <c r="A23">
        <v>152.01266949999999</v>
      </c>
      <c r="B23" t="s">
        <v>15</v>
      </c>
      <c r="C23" t="s">
        <v>207</v>
      </c>
      <c r="D23" t="s">
        <v>208</v>
      </c>
      <c r="F23" t="s">
        <v>209</v>
      </c>
      <c r="H23" t="s">
        <v>210</v>
      </c>
      <c r="I23" t="s">
        <v>20</v>
      </c>
      <c r="J23" t="str">
        <f>"05037"</f>
        <v>05037</v>
      </c>
      <c r="K23" s="1">
        <v>42726</v>
      </c>
      <c r="L23" s="1">
        <v>42726</v>
      </c>
      <c r="M23" s="1">
        <v>43131</v>
      </c>
    </row>
    <row r="24" spans="1:13" x14ac:dyDescent="0.25">
      <c r="A24">
        <v>152.0126309</v>
      </c>
      <c r="B24" t="s">
        <v>15</v>
      </c>
      <c r="C24" t="s">
        <v>104</v>
      </c>
      <c r="D24" t="s">
        <v>100</v>
      </c>
      <c r="F24" t="s">
        <v>105</v>
      </c>
      <c r="H24" t="s">
        <v>106</v>
      </c>
      <c r="I24" t="s">
        <v>20</v>
      </c>
      <c r="J24" t="s">
        <v>107</v>
      </c>
      <c r="K24" s="1">
        <v>42733</v>
      </c>
      <c r="L24" s="1">
        <v>42733</v>
      </c>
      <c r="M24" s="1">
        <v>43131</v>
      </c>
    </row>
    <row r="25" spans="1:13" x14ac:dyDescent="0.25">
      <c r="A25">
        <v>152.01254639999999</v>
      </c>
      <c r="B25" t="s">
        <v>15</v>
      </c>
      <c r="C25" t="s">
        <v>32</v>
      </c>
      <c r="D25" t="s">
        <v>464</v>
      </c>
      <c r="F25" t="s">
        <v>465</v>
      </c>
      <c r="H25" t="s">
        <v>106</v>
      </c>
      <c r="I25" t="s">
        <v>20</v>
      </c>
      <c r="J25" t="s">
        <v>466</v>
      </c>
      <c r="K25" s="1">
        <v>42689</v>
      </c>
      <c r="L25" s="1">
        <v>42689</v>
      </c>
      <c r="M25" s="1">
        <v>43131</v>
      </c>
    </row>
    <row r="26" spans="1:13" x14ac:dyDescent="0.25">
      <c r="A26">
        <v>152.01258010000001</v>
      </c>
      <c r="B26" t="s">
        <v>15</v>
      </c>
      <c r="C26" t="s">
        <v>72</v>
      </c>
      <c r="D26" t="s">
        <v>471</v>
      </c>
      <c r="F26" t="s">
        <v>472</v>
      </c>
      <c r="H26" t="s">
        <v>106</v>
      </c>
      <c r="I26" t="s">
        <v>20</v>
      </c>
      <c r="J26" t="s">
        <v>473</v>
      </c>
      <c r="K26" s="1">
        <v>42702</v>
      </c>
      <c r="L26" s="1">
        <v>42702</v>
      </c>
      <c r="M26" s="1">
        <v>43131</v>
      </c>
    </row>
    <row r="27" spans="1:13" x14ac:dyDescent="0.25">
      <c r="A27">
        <v>152.01263650000001</v>
      </c>
      <c r="B27" t="s">
        <v>15</v>
      </c>
      <c r="C27" t="s">
        <v>488</v>
      </c>
      <c r="D27" t="s">
        <v>489</v>
      </c>
      <c r="F27" t="s">
        <v>490</v>
      </c>
      <c r="H27" t="s">
        <v>106</v>
      </c>
      <c r="I27" t="s">
        <v>20</v>
      </c>
      <c r="J27" t="str">
        <f>"05401"</f>
        <v>05401</v>
      </c>
      <c r="K27" s="1">
        <v>42718</v>
      </c>
      <c r="L27" s="1">
        <v>42718</v>
      </c>
      <c r="M27" s="1">
        <v>43131</v>
      </c>
    </row>
    <row r="28" spans="1:13" x14ac:dyDescent="0.25">
      <c r="A28">
        <v>152.01269429999999</v>
      </c>
      <c r="B28" t="s">
        <v>15</v>
      </c>
      <c r="C28" t="s">
        <v>161</v>
      </c>
      <c r="D28" t="s">
        <v>162</v>
      </c>
      <c r="F28" t="s">
        <v>163</v>
      </c>
      <c r="H28" t="s">
        <v>164</v>
      </c>
      <c r="I28" t="s">
        <v>20</v>
      </c>
      <c r="J28" t="s">
        <v>165</v>
      </c>
      <c r="K28" s="1">
        <v>42734</v>
      </c>
      <c r="L28" s="1">
        <v>42734</v>
      </c>
      <c r="M28" s="1">
        <v>43131</v>
      </c>
    </row>
    <row r="29" spans="1:13" x14ac:dyDescent="0.25">
      <c r="A29" t="str">
        <f>"152.0126930"</f>
        <v>152.0126930</v>
      </c>
      <c r="B29" t="s">
        <v>15</v>
      </c>
      <c r="C29" t="s">
        <v>417</v>
      </c>
      <c r="D29" t="s">
        <v>418</v>
      </c>
      <c r="F29" t="s">
        <v>47</v>
      </c>
      <c r="H29" t="s">
        <v>419</v>
      </c>
      <c r="I29" t="s">
        <v>20</v>
      </c>
      <c r="J29" t="s">
        <v>420</v>
      </c>
      <c r="K29" s="1">
        <v>42733</v>
      </c>
      <c r="L29" s="1">
        <v>42733</v>
      </c>
      <c r="M29" s="1">
        <v>43131</v>
      </c>
    </row>
    <row r="30" spans="1:13" x14ac:dyDescent="0.25">
      <c r="A30">
        <v>152.01268959999999</v>
      </c>
      <c r="B30" t="s">
        <v>15</v>
      </c>
      <c r="C30" t="s">
        <v>49</v>
      </c>
      <c r="D30" t="s">
        <v>50</v>
      </c>
      <c r="F30" t="s">
        <v>51</v>
      </c>
      <c r="H30" t="s">
        <v>52</v>
      </c>
      <c r="I30" t="s">
        <v>20</v>
      </c>
      <c r="J30" t="str">
        <f>"05444"</f>
        <v>05444</v>
      </c>
      <c r="K30" s="1">
        <v>42733</v>
      </c>
      <c r="L30" s="1">
        <v>42733</v>
      </c>
      <c r="M30" s="1">
        <v>43131</v>
      </c>
    </row>
    <row r="31" spans="1:13" x14ac:dyDescent="0.25">
      <c r="A31">
        <v>152.01268820000001</v>
      </c>
      <c r="B31" t="s">
        <v>15</v>
      </c>
      <c r="C31" t="s">
        <v>130</v>
      </c>
      <c r="D31" t="s">
        <v>328</v>
      </c>
      <c r="F31" t="s">
        <v>329</v>
      </c>
      <c r="H31" t="s">
        <v>52</v>
      </c>
      <c r="I31" t="s">
        <v>20</v>
      </c>
      <c r="J31" t="str">
        <f>"05444"</f>
        <v>05444</v>
      </c>
      <c r="K31" s="1">
        <v>42733</v>
      </c>
      <c r="L31" s="1">
        <v>42733</v>
      </c>
      <c r="M31" s="1">
        <v>43131</v>
      </c>
    </row>
    <row r="32" spans="1:13" x14ac:dyDescent="0.25">
      <c r="A32">
        <v>152.0126759</v>
      </c>
      <c r="B32" t="s">
        <v>15</v>
      </c>
      <c r="C32" t="s">
        <v>444</v>
      </c>
      <c r="D32" t="s">
        <v>445</v>
      </c>
      <c r="F32" t="s">
        <v>446</v>
      </c>
      <c r="H32" t="s">
        <v>447</v>
      </c>
      <c r="I32" t="s">
        <v>85</v>
      </c>
      <c r="J32" t="s">
        <v>448</v>
      </c>
      <c r="K32" s="1">
        <v>42734</v>
      </c>
      <c r="L32" s="1">
        <v>42734</v>
      </c>
      <c r="M32" s="1">
        <v>43131</v>
      </c>
    </row>
    <row r="33" spans="1:13" x14ac:dyDescent="0.25">
      <c r="A33">
        <v>152.01269529999999</v>
      </c>
      <c r="B33" t="s">
        <v>15</v>
      </c>
      <c r="C33" t="s">
        <v>239</v>
      </c>
      <c r="D33" t="s">
        <v>240</v>
      </c>
      <c r="F33" t="s">
        <v>241</v>
      </c>
      <c r="H33" t="s">
        <v>242</v>
      </c>
      <c r="I33" t="s">
        <v>20</v>
      </c>
      <c r="J33" t="s">
        <v>243</v>
      </c>
      <c r="K33" s="1">
        <v>42768</v>
      </c>
      <c r="L33" s="1">
        <v>42734</v>
      </c>
      <c r="M33" s="1">
        <v>43131</v>
      </c>
    </row>
    <row r="34" spans="1:13" x14ac:dyDescent="0.25">
      <c r="A34">
        <v>152.01269479999999</v>
      </c>
      <c r="B34" t="s">
        <v>15</v>
      </c>
      <c r="C34" t="s">
        <v>27</v>
      </c>
      <c r="D34" t="s">
        <v>507</v>
      </c>
      <c r="F34" t="s">
        <v>508</v>
      </c>
      <c r="H34" t="s">
        <v>242</v>
      </c>
      <c r="I34" t="s">
        <v>20</v>
      </c>
      <c r="J34" t="s">
        <v>509</v>
      </c>
      <c r="K34" s="1">
        <v>42734</v>
      </c>
      <c r="L34" s="1">
        <v>42734</v>
      </c>
      <c r="M34" s="1">
        <v>43131</v>
      </c>
    </row>
    <row r="35" spans="1:13" x14ac:dyDescent="0.25">
      <c r="A35">
        <v>152.0125602</v>
      </c>
      <c r="B35" t="s">
        <v>15</v>
      </c>
      <c r="C35" t="s">
        <v>86</v>
      </c>
      <c r="D35" t="s">
        <v>510</v>
      </c>
      <c r="F35" t="s">
        <v>294</v>
      </c>
      <c r="H35" t="s">
        <v>511</v>
      </c>
      <c r="I35" t="s">
        <v>20</v>
      </c>
      <c r="J35" t="s">
        <v>512</v>
      </c>
      <c r="K35" s="1">
        <v>42696</v>
      </c>
      <c r="L35" s="1">
        <v>42696</v>
      </c>
      <c r="M35" s="1">
        <v>43131</v>
      </c>
    </row>
    <row r="36" spans="1:13" x14ac:dyDescent="0.25">
      <c r="A36">
        <v>152.01263169999999</v>
      </c>
      <c r="B36" t="s">
        <v>15</v>
      </c>
      <c r="C36" t="s">
        <v>374</v>
      </c>
      <c r="D36" t="s">
        <v>375</v>
      </c>
      <c r="F36" t="s">
        <v>376</v>
      </c>
      <c r="H36" t="s">
        <v>377</v>
      </c>
      <c r="I36" t="s">
        <v>20</v>
      </c>
      <c r="J36" t="s">
        <v>378</v>
      </c>
      <c r="K36" s="1">
        <v>42718</v>
      </c>
      <c r="L36" s="1">
        <v>42718</v>
      </c>
      <c r="M36" s="1">
        <v>43131</v>
      </c>
    </row>
    <row r="37" spans="1:13" x14ac:dyDescent="0.25">
      <c r="A37">
        <v>152.0125558</v>
      </c>
      <c r="B37" t="s">
        <v>15</v>
      </c>
      <c r="C37" t="s">
        <v>409</v>
      </c>
      <c r="D37" t="s">
        <v>410</v>
      </c>
      <c r="F37" t="s">
        <v>411</v>
      </c>
      <c r="H37" t="s">
        <v>412</v>
      </c>
      <c r="I37" t="s">
        <v>20</v>
      </c>
      <c r="J37" t="s">
        <v>413</v>
      </c>
      <c r="K37" s="1">
        <v>42690</v>
      </c>
      <c r="L37" s="1">
        <v>42690</v>
      </c>
      <c r="M37" s="1">
        <v>43131</v>
      </c>
    </row>
    <row r="38" spans="1:13" x14ac:dyDescent="0.25">
      <c r="A38">
        <v>152.0126841</v>
      </c>
      <c r="B38" t="s">
        <v>15</v>
      </c>
      <c r="C38" t="s">
        <v>498</v>
      </c>
      <c r="D38" t="s">
        <v>98</v>
      </c>
      <c r="F38" t="s">
        <v>499</v>
      </c>
      <c r="H38" t="s">
        <v>500</v>
      </c>
      <c r="I38" t="s">
        <v>85</v>
      </c>
      <c r="J38" t="s">
        <v>501</v>
      </c>
      <c r="K38" s="1">
        <v>42732</v>
      </c>
      <c r="L38" s="1">
        <v>42732</v>
      </c>
      <c r="M38" s="1">
        <v>43131</v>
      </c>
    </row>
    <row r="39" spans="1:13" x14ac:dyDescent="0.25">
      <c r="A39">
        <v>152.01270220000001</v>
      </c>
      <c r="B39" t="s">
        <v>15</v>
      </c>
      <c r="C39" t="s">
        <v>312</v>
      </c>
      <c r="D39" t="s">
        <v>313</v>
      </c>
      <c r="F39" t="s">
        <v>314</v>
      </c>
      <c r="H39" t="s">
        <v>315</v>
      </c>
      <c r="I39" t="s">
        <v>20</v>
      </c>
      <c r="J39" t="str">
        <f>"05824"</f>
        <v>05824</v>
      </c>
      <c r="K39" s="1">
        <v>42738</v>
      </c>
      <c r="L39" s="1">
        <v>42738</v>
      </c>
      <c r="M39" s="1">
        <v>43131</v>
      </c>
    </row>
    <row r="40" spans="1:13" x14ac:dyDescent="0.25">
      <c r="A40">
        <v>152.0126889</v>
      </c>
      <c r="B40" t="s">
        <v>15</v>
      </c>
      <c r="C40" t="s">
        <v>86</v>
      </c>
      <c r="D40" t="s">
        <v>87</v>
      </c>
      <c r="F40" t="s">
        <v>88</v>
      </c>
      <c r="H40" t="s">
        <v>89</v>
      </c>
      <c r="I40" t="s">
        <v>20</v>
      </c>
      <c r="J40" t="str">
        <f>"05039"</f>
        <v>05039</v>
      </c>
      <c r="K40" s="1">
        <v>42733</v>
      </c>
      <c r="L40" s="1">
        <v>42733</v>
      </c>
      <c r="M40" s="1">
        <v>43131</v>
      </c>
    </row>
    <row r="41" spans="1:13" x14ac:dyDescent="0.25">
      <c r="A41">
        <v>152.01269250000001</v>
      </c>
      <c r="B41" t="s">
        <v>15</v>
      </c>
      <c r="C41" t="s">
        <v>130</v>
      </c>
      <c r="D41" t="s">
        <v>145</v>
      </c>
      <c r="F41" t="s">
        <v>146</v>
      </c>
      <c r="H41" t="s">
        <v>147</v>
      </c>
      <c r="I41" t="s">
        <v>20</v>
      </c>
      <c r="J41" t="s">
        <v>148</v>
      </c>
      <c r="K41" s="1">
        <v>42738</v>
      </c>
      <c r="L41" s="1">
        <v>42738</v>
      </c>
      <c r="M41" s="1">
        <v>43131</v>
      </c>
    </row>
    <row r="42" spans="1:13" x14ac:dyDescent="0.25">
      <c r="A42">
        <v>152.01263489999999</v>
      </c>
      <c r="B42" t="s">
        <v>15</v>
      </c>
      <c r="C42" t="s">
        <v>304</v>
      </c>
      <c r="D42" t="s">
        <v>334</v>
      </c>
      <c r="F42" t="s">
        <v>335</v>
      </c>
      <c r="H42" t="s">
        <v>336</v>
      </c>
      <c r="I42" t="s">
        <v>20</v>
      </c>
      <c r="J42" t="s">
        <v>337</v>
      </c>
      <c r="K42" s="1">
        <v>42731</v>
      </c>
      <c r="L42" s="1">
        <v>42731</v>
      </c>
      <c r="M42" s="1">
        <v>43131</v>
      </c>
    </row>
    <row r="43" spans="1:13" x14ac:dyDescent="0.25">
      <c r="A43" t="str">
        <f>"152.0125460"</f>
        <v>152.0125460</v>
      </c>
      <c r="B43" t="s">
        <v>15</v>
      </c>
      <c r="C43" t="s">
        <v>278</v>
      </c>
      <c r="D43" t="s">
        <v>279</v>
      </c>
      <c r="F43" t="s">
        <v>280</v>
      </c>
      <c r="H43" t="s">
        <v>281</v>
      </c>
      <c r="I43" t="s">
        <v>20</v>
      </c>
      <c r="J43" t="s">
        <v>282</v>
      </c>
      <c r="K43" s="1">
        <v>42689</v>
      </c>
      <c r="L43" s="1">
        <v>42689</v>
      </c>
      <c r="M43" s="1">
        <v>43131</v>
      </c>
    </row>
    <row r="44" spans="1:13" x14ac:dyDescent="0.25">
      <c r="A44">
        <v>152.01268870000001</v>
      </c>
      <c r="B44" t="s">
        <v>15</v>
      </c>
      <c r="C44" t="s">
        <v>152</v>
      </c>
      <c r="D44" t="s">
        <v>153</v>
      </c>
      <c r="F44" t="s">
        <v>154</v>
      </c>
      <c r="G44" t="s">
        <v>155</v>
      </c>
      <c r="H44" t="s">
        <v>156</v>
      </c>
      <c r="I44" t="s">
        <v>20</v>
      </c>
      <c r="J44" t="s">
        <v>157</v>
      </c>
      <c r="K44" s="1">
        <v>42733</v>
      </c>
      <c r="L44" s="1">
        <v>42733</v>
      </c>
      <c r="M44" s="1">
        <v>43131</v>
      </c>
    </row>
    <row r="45" spans="1:13" x14ac:dyDescent="0.25">
      <c r="A45">
        <v>152.01268930000001</v>
      </c>
      <c r="B45" t="s">
        <v>15</v>
      </c>
      <c r="C45" t="s">
        <v>27</v>
      </c>
      <c r="D45" t="s">
        <v>175</v>
      </c>
      <c r="F45" t="s">
        <v>176</v>
      </c>
      <c r="H45" t="s">
        <v>177</v>
      </c>
      <c r="I45" t="s">
        <v>20</v>
      </c>
      <c r="J45" t="str">
        <f>"05450"</f>
        <v>05450</v>
      </c>
      <c r="K45" s="1">
        <v>42733</v>
      </c>
      <c r="L45" s="1">
        <v>42733</v>
      </c>
      <c r="M45" s="1">
        <v>43131</v>
      </c>
    </row>
    <row r="46" spans="1:13" x14ac:dyDescent="0.25">
      <c r="A46">
        <v>152.0126952</v>
      </c>
      <c r="B46" t="s">
        <v>15</v>
      </c>
      <c r="C46" t="s">
        <v>513</v>
      </c>
      <c r="D46" t="s">
        <v>514</v>
      </c>
      <c r="F46" t="s">
        <v>515</v>
      </c>
      <c r="H46" t="s">
        <v>177</v>
      </c>
      <c r="I46" t="s">
        <v>20</v>
      </c>
      <c r="J46" t="str">
        <f>"05450"</f>
        <v>05450</v>
      </c>
      <c r="K46" s="1">
        <v>42734</v>
      </c>
      <c r="L46" s="1">
        <v>42734</v>
      </c>
      <c r="M46" s="1">
        <v>43131</v>
      </c>
    </row>
    <row r="47" spans="1:13" x14ac:dyDescent="0.25">
      <c r="A47">
        <v>152.01256480000001</v>
      </c>
      <c r="B47" t="s">
        <v>15</v>
      </c>
      <c r="C47" t="s">
        <v>72</v>
      </c>
      <c r="D47" t="s">
        <v>73</v>
      </c>
      <c r="F47" t="s">
        <v>74</v>
      </c>
      <c r="H47" t="s">
        <v>75</v>
      </c>
      <c r="I47" t="s">
        <v>20</v>
      </c>
      <c r="J47" t="s">
        <v>76</v>
      </c>
      <c r="K47" s="1">
        <v>42695</v>
      </c>
      <c r="L47" s="1">
        <v>42695</v>
      </c>
      <c r="M47" s="1">
        <v>43131</v>
      </c>
    </row>
    <row r="48" spans="1:13" x14ac:dyDescent="0.25">
      <c r="A48">
        <v>152.01269569999999</v>
      </c>
      <c r="B48" t="s">
        <v>15</v>
      </c>
      <c r="C48" t="s">
        <v>36</v>
      </c>
      <c r="D48" t="s">
        <v>149</v>
      </c>
      <c r="F48" t="s">
        <v>150</v>
      </c>
      <c r="H48" t="s">
        <v>75</v>
      </c>
      <c r="I48" t="s">
        <v>20</v>
      </c>
      <c r="J48" t="s">
        <v>151</v>
      </c>
      <c r="K48" s="1">
        <v>42734</v>
      </c>
      <c r="L48" s="1">
        <v>42734</v>
      </c>
      <c r="M48" s="1">
        <v>43131</v>
      </c>
    </row>
    <row r="49" spans="1:13" x14ac:dyDescent="0.25">
      <c r="A49">
        <v>152.0126501</v>
      </c>
      <c r="B49" t="s">
        <v>15</v>
      </c>
      <c r="C49" t="s">
        <v>72</v>
      </c>
      <c r="D49" t="s">
        <v>166</v>
      </c>
      <c r="F49" t="s">
        <v>167</v>
      </c>
      <c r="H49" t="s">
        <v>75</v>
      </c>
      <c r="I49" t="s">
        <v>20</v>
      </c>
      <c r="J49" t="s">
        <v>168</v>
      </c>
      <c r="K49" s="1">
        <v>42723</v>
      </c>
      <c r="L49" s="1">
        <v>42723</v>
      </c>
      <c r="M49" s="1">
        <v>43131</v>
      </c>
    </row>
    <row r="50" spans="1:13" x14ac:dyDescent="0.25">
      <c r="A50">
        <v>152.0126918</v>
      </c>
      <c r="B50" t="s">
        <v>15</v>
      </c>
      <c r="C50" t="s">
        <v>362</v>
      </c>
      <c r="D50" t="s">
        <v>535</v>
      </c>
      <c r="F50" t="s">
        <v>536</v>
      </c>
      <c r="H50" t="s">
        <v>75</v>
      </c>
      <c r="I50" t="s">
        <v>20</v>
      </c>
      <c r="J50" t="s">
        <v>537</v>
      </c>
      <c r="K50" s="1">
        <v>42733</v>
      </c>
      <c r="L50" s="1">
        <v>42733</v>
      </c>
      <c r="M50" s="1">
        <v>43131</v>
      </c>
    </row>
    <row r="51" spans="1:13" x14ac:dyDescent="0.25">
      <c r="A51">
        <v>152.0125463</v>
      </c>
      <c r="B51" t="s">
        <v>15</v>
      </c>
      <c r="C51" t="s">
        <v>231</v>
      </c>
      <c r="D51" t="s">
        <v>232</v>
      </c>
      <c r="F51" t="s">
        <v>233</v>
      </c>
      <c r="H51" t="s">
        <v>234</v>
      </c>
      <c r="I51" t="s">
        <v>20</v>
      </c>
      <c r="J51" t="s">
        <v>235</v>
      </c>
      <c r="K51" s="1">
        <v>42689</v>
      </c>
      <c r="L51" s="1">
        <v>42689</v>
      </c>
      <c r="M51" s="1">
        <v>43131</v>
      </c>
    </row>
    <row r="52" spans="1:13" x14ac:dyDescent="0.25">
      <c r="A52" t="str">
        <f>"152.0127020"</f>
        <v>152.0127020</v>
      </c>
      <c r="B52" t="s">
        <v>15</v>
      </c>
      <c r="C52" t="s">
        <v>265</v>
      </c>
      <c r="D52" t="s">
        <v>266</v>
      </c>
      <c r="F52" t="s">
        <v>267</v>
      </c>
      <c r="H52" t="s">
        <v>268</v>
      </c>
      <c r="I52" t="s">
        <v>20</v>
      </c>
      <c r="J52" t="str">
        <f>"05457"</f>
        <v>05457</v>
      </c>
      <c r="K52" s="1">
        <v>42738</v>
      </c>
      <c r="L52" s="1">
        <v>42738</v>
      </c>
      <c r="M52" s="1">
        <v>43131</v>
      </c>
    </row>
    <row r="53" spans="1:13" x14ac:dyDescent="0.25">
      <c r="A53">
        <v>152.01254610000001</v>
      </c>
      <c r="B53" t="s">
        <v>15</v>
      </c>
      <c r="C53" t="s">
        <v>289</v>
      </c>
      <c r="D53" t="s">
        <v>290</v>
      </c>
      <c r="F53" t="s">
        <v>291</v>
      </c>
      <c r="H53" t="s">
        <v>268</v>
      </c>
      <c r="I53" t="s">
        <v>20</v>
      </c>
      <c r="J53" t="s">
        <v>292</v>
      </c>
      <c r="K53" s="1">
        <v>42689</v>
      </c>
      <c r="L53" s="1">
        <v>42689</v>
      </c>
      <c r="M53" s="1">
        <v>43131</v>
      </c>
    </row>
    <row r="54" spans="1:13" x14ac:dyDescent="0.25">
      <c r="A54">
        <v>152.01266960000001</v>
      </c>
      <c r="B54" t="s">
        <v>15</v>
      </c>
      <c r="C54" t="s">
        <v>40</v>
      </c>
      <c r="D54" t="s">
        <v>449</v>
      </c>
      <c r="F54" t="s">
        <v>450</v>
      </c>
      <c r="H54" t="s">
        <v>451</v>
      </c>
      <c r="I54" t="s">
        <v>20</v>
      </c>
      <c r="J54" t="s">
        <v>452</v>
      </c>
      <c r="K54" s="1">
        <v>42726</v>
      </c>
      <c r="L54" s="1">
        <v>42726</v>
      </c>
      <c r="M54" s="1">
        <v>43131</v>
      </c>
    </row>
    <row r="55" spans="1:13" x14ac:dyDescent="0.25">
      <c r="A55">
        <v>152.01261769999999</v>
      </c>
      <c r="B55" t="s">
        <v>15</v>
      </c>
      <c r="C55" t="s">
        <v>86</v>
      </c>
      <c r="D55" t="s">
        <v>196</v>
      </c>
      <c r="F55" t="s">
        <v>197</v>
      </c>
      <c r="H55" t="s">
        <v>198</v>
      </c>
      <c r="I55" t="s">
        <v>20</v>
      </c>
      <c r="J55" t="s">
        <v>199</v>
      </c>
      <c r="K55" s="1">
        <v>42720</v>
      </c>
      <c r="L55" s="1">
        <v>42720</v>
      </c>
      <c r="M55" s="1">
        <v>43131</v>
      </c>
    </row>
    <row r="56" spans="1:13" x14ac:dyDescent="0.25">
      <c r="A56">
        <v>152.01266089999999</v>
      </c>
      <c r="B56" t="s">
        <v>15</v>
      </c>
      <c r="C56" t="s">
        <v>296</v>
      </c>
      <c r="D56" t="s">
        <v>297</v>
      </c>
      <c r="F56" t="s">
        <v>298</v>
      </c>
      <c r="H56" t="s">
        <v>198</v>
      </c>
      <c r="I56" t="s">
        <v>20</v>
      </c>
      <c r="J56" t="s">
        <v>299</v>
      </c>
      <c r="K56" s="1">
        <v>42724</v>
      </c>
      <c r="L56" s="1">
        <v>42724</v>
      </c>
      <c r="M56" s="1">
        <v>43131</v>
      </c>
    </row>
    <row r="57" spans="1:13" x14ac:dyDescent="0.25">
      <c r="A57">
        <v>152.01258910000001</v>
      </c>
      <c r="B57" t="s">
        <v>15</v>
      </c>
      <c r="C57" t="s">
        <v>77</v>
      </c>
      <c r="D57" t="s">
        <v>78</v>
      </c>
      <c r="F57" t="s">
        <v>79</v>
      </c>
      <c r="H57" t="s">
        <v>80</v>
      </c>
      <c r="I57" t="s">
        <v>20</v>
      </c>
      <c r="J57" t="s">
        <v>81</v>
      </c>
      <c r="K57" s="1">
        <v>42704</v>
      </c>
      <c r="L57" s="1">
        <v>42704</v>
      </c>
      <c r="M57" s="1">
        <v>43131</v>
      </c>
    </row>
    <row r="58" spans="1:13" x14ac:dyDescent="0.25">
      <c r="A58">
        <v>152.01266939999999</v>
      </c>
      <c r="B58" t="s">
        <v>15</v>
      </c>
      <c r="C58" t="s">
        <v>187</v>
      </c>
      <c r="D58" t="s">
        <v>459</v>
      </c>
      <c r="F58" t="s">
        <v>460</v>
      </c>
      <c r="H58" t="s">
        <v>80</v>
      </c>
      <c r="I58" t="s">
        <v>20</v>
      </c>
      <c r="J58" t="str">
        <f>"05048"</f>
        <v>05048</v>
      </c>
      <c r="K58" s="1">
        <v>42731</v>
      </c>
      <c r="L58" s="1">
        <v>42731</v>
      </c>
      <c r="M58" s="1">
        <v>43131</v>
      </c>
    </row>
    <row r="59" spans="1:13" x14ac:dyDescent="0.25">
      <c r="A59">
        <v>152.0126951</v>
      </c>
      <c r="B59" t="s">
        <v>15</v>
      </c>
      <c r="C59" t="s">
        <v>27</v>
      </c>
      <c r="D59" t="s">
        <v>316</v>
      </c>
      <c r="F59" t="s">
        <v>317</v>
      </c>
      <c r="H59" t="s">
        <v>318</v>
      </c>
      <c r="I59" t="s">
        <v>20</v>
      </c>
      <c r="J59" t="s">
        <v>319</v>
      </c>
      <c r="K59" s="1">
        <v>42734</v>
      </c>
      <c r="L59" s="1">
        <v>42734</v>
      </c>
      <c r="M59" s="1">
        <v>43131</v>
      </c>
    </row>
    <row r="60" spans="1:13" x14ac:dyDescent="0.25">
      <c r="A60">
        <v>152.0126315</v>
      </c>
      <c r="B60" t="s">
        <v>15</v>
      </c>
      <c r="C60" t="s">
        <v>437</v>
      </c>
      <c r="D60" t="s">
        <v>438</v>
      </c>
      <c r="F60" t="s">
        <v>439</v>
      </c>
      <c r="H60" t="s">
        <v>440</v>
      </c>
      <c r="I60" t="s">
        <v>20</v>
      </c>
      <c r="J60" t="s">
        <v>441</v>
      </c>
      <c r="K60" s="1">
        <v>42718</v>
      </c>
      <c r="L60" s="1">
        <v>42718</v>
      </c>
      <c r="M60" s="1">
        <v>43131</v>
      </c>
    </row>
    <row r="61" spans="1:13" x14ac:dyDescent="0.25">
      <c r="A61" t="str">
        <f>"152.0125560"</f>
        <v>152.0125560</v>
      </c>
      <c r="B61" t="s">
        <v>15</v>
      </c>
      <c r="C61" t="s">
        <v>368</v>
      </c>
      <c r="D61" t="s">
        <v>491</v>
      </c>
      <c r="F61" t="s">
        <v>492</v>
      </c>
      <c r="H61" t="s">
        <v>493</v>
      </c>
      <c r="I61" t="s">
        <v>20</v>
      </c>
      <c r="J61" t="s">
        <v>494</v>
      </c>
      <c r="K61" s="1">
        <v>42690</v>
      </c>
      <c r="L61" s="1">
        <v>42690</v>
      </c>
      <c r="M61" s="1">
        <v>43131</v>
      </c>
    </row>
    <row r="62" spans="1:13" x14ac:dyDescent="0.25">
      <c r="A62">
        <v>152.01268769999999</v>
      </c>
      <c r="B62" t="s">
        <v>15</v>
      </c>
      <c r="C62" t="s">
        <v>273</v>
      </c>
      <c r="D62" t="s">
        <v>274</v>
      </c>
      <c r="F62" t="s">
        <v>275</v>
      </c>
      <c r="H62" t="s">
        <v>276</v>
      </c>
      <c r="I62" t="s">
        <v>20</v>
      </c>
      <c r="J62" t="s">
        <v>277</v>
      </c>
      <c r="K62" s="1">
        <v>42733</v>
      </c>
      <c r="L62" s="1">
        <v>42733</v>
      </c>
      <c r="M62" s="1">
        <v>43131</v>
      </c>
    </row>
    <row r="63" spans="1:13" x14ac:dyDescent="0.25">
      <c r="A63" t="str">
        <f>"152.0126880"</f>
        <v>152.0126880</v>
      </c>
      <c r="B63" t="s">
        <v>15</v>
      </c>
      <c r="C63" t="s">
        <v>140</v>
      </c>
      <c r="D63" t="s">
        <v>141</v>
      </c>
      <c r="F63" t="s">
        <v>142</v>
      </c>
      <c r="H63" t="s">
        <v>143</v>
      </c>
      <c r="I63" t="s">
        <v>20</v>
      </c>
      <c r="J63" t="s">
        <v>144</v>
      </c>
      <c r="K63" s="1">
        <v>42733</v>
      </c>
      <c r="L63" s="1">
        <v>42733</v>
      </c>
      <c r="M63" s="1">
        <v>43131</v>
      </c>
    </row>
    <row r="64" spans="1:13" x14ac:dyDescent="0.25">
      <c r="A64">
        <v>152.0125645</v>
      </c>
      <c r="B64" t="s">
        <v>15</v>
      </c>
      <c r="C64" t="s">
        <v>520</v>
      </c>
      <c r="D64" t="s">
        <v>521</v>
      </c>
      <c r="F64" t="s">
        <v>522</v>
      </c>
      <c r="G64" t="s">
        <v>523</v>
      </c>
      <c r="H64" t="s">
        <v>524</v>
      </c>
      <c r="I64" t="s">
        <v>20</v>
      </c>
      <c r="J64" t="str">
        <f>"05465"</f>
        <v>05465</v>
      </c>
      <c r="K64" s="1">
        <v>42696</v>
      </c>
      <c r="L64" s="1">
        <v>42696</v>
      </c>
      <c r="M64" s="1">
        <v>43131</v>
      </c>
    </row>
    <row r="65" spans="1:13" x14ac:dyDescent="0.25">
      <c r="A65">
        <v>152.01256459999999</v>
      </c>
      <c r="B65" t="s">
        <v>15</v>
      </c>
      <c r="C65" t="s">
        <v>525</v>
      </c>
      <c r="D65" t="s">
        <v>521</v>
      </c>
      <c r="F65" t="s">
        <v>522</v>
      </c>
      <c r="G65" t="s">
        <v>523</v>
      </c>
      <c r="H65" t="s">
        <v>524</v>
      </c>
      <c r="I65" t="s">
        <v>20</v>
      </c>
      <c r="J65" t="str">
        <f>"05465"</f>
        <v>05465</v>
      </c>
      <c r="K65" s="1">
        <v>42696</v>
      </c>
      <c r="L65" s="1">
        <v>42696</v>
      </c>
      <c r="M65" s="1">
        <v>43131</v>
      </c>
    </row>
    <row r="66" spans="1:13" x14ac:dyDescent="0.25">
      <c r="A66">
        <v>152.01263779999999</v>
      </c>
      <c r="B66" t="s">
        <v>15</v>
      </c>
      <c r="C66" t="s">
        <v>502</v>
      </c>
      <c r="D66" t="s">
        <v>503</v>
      </c>
      <c r="F66" t="s">
        <v>504</v>
      </c>
      <c r="H66" t="s">
        <v>505</v>
      </c>
      <c r="I66" t="s">
        <v>20</v>
      </c>
      <c r="J66" t="s">
        <v>506</v>
      </c>
      <c r="K66" s="1">
        <v>42732</v>
      </c>
      <c r="L66" s="1">
        <v>42732</v>
      </c>
      <c r="M66" s="1">
        <v>43131</v>
      </c>
    </row>
    <row r="67" spans="1:13" x14ac:dyDescent="0.25">
      <c r="A67">
        <v>152.01263130000001</v>
      </c>
      <c r="B67" t="s">
        <v>15</v>
      </c>
      <c r="C67" t="s">
        <v>95</v>
      </c>
      <c r="D67" t="s">
        <v>341</v>
      </c>
      <c r="F67" t="s">
        <v>342</v>
      </c>
      <c r="H67" t="s">
        <v>343</v>
      </c>
      <c r="I67" t="s">
        <v>85</v>
      </c>
      <c r="J67" t="str">
        <f>"03766"</f>
        <v>03766</v>
      </c>
      <c r="K67" s="1">
        <v>42718</v>
      </c>
      <c r="L67" s="1">
        <v>42718</v>
      </c>
      <c r="M67" s="1">
        <v>43131</v>
      </c>
    </row>
    <row r="68" spans="1:13" x14ac:dyDescent="0.25">
      <c r="A68">
        <v>152.01263080000001</v>
      </c>
      <c r="B68" t="s">
        <v>15</v>
      </c>
      <c r="C68" t="s">
        <v>27</v>
      </c>
      <c r="D68" t="s">
        <v>252</v>
      </c>
      <c r="F68" t="s">
        <v>253</v>
      </c>
      <c r="H68" t="s">
        <v>254</v>
      </c>
      <c r="I68" t="s">
        <v>20</v>
      </c>
      <c r="J68" t="s">
        <v>255</v>
      </c>
      <c r="K68" s="1">
        <v>42732</v>
      </c>
      <c r="L68" s="1">
        <v>42732</v>
      </c>
      <c r="M68" s="1">
        <v>43131</v>
      </c>
    </row>
    <row r="69" spans="1:13" x14ac:dyDescent="0.25">
      <c r="A69">
        <v>152.0126946</v>
      </c>
      <c r="B69" t="s">
        <v>15</v>
      </c>
      <c r="C69" t="s">
        <v>330</v>
      </c>
      <c r="D69" t="s">
        <v>331</v>
      </c>
      <c r="F69" t="s">
        <v>332</v>
      </c>
      <c r="H69" t="s">
        <v>254</v>
      </c>
      <c r="I69" t="s">
        <v>20</v>
      </c>
      <c r="J69" t="s">
        <v>333</v>
      </c>
      <c r="K69" s="1">
        <v>42734</v>
      </c>
      <c r="L69" s="1">
        <v>42734</v>
      </c>
      <c r="M69" s="1">
        <v>43131</v>
      </c>
    </row>
    <row r="70" spans="1:13" x14ac:dyDescent="0.25">
      <c r="A70" t="str">
        <f>"152.0126700"</f>
        <v>152.0126700</v>
      </c>
      <c r="B70" t="s">
        <v>15</v>
      </c>
      <c r="C70" t="s">
        <v>346</v>
      </c>
      <c r="D70" t="s">
        <v>414</v>
      </c>
      <c r="F70" t="s">
        <v>415</v>
      </c>
      <c r="H70" t="s">
        <v>254</v>
      </c>
      <c r="I70" t="s">
        <v>20</v>
      </c>
      <c r="J70" t="str">
        <f>"05443"</f>
        <v>05443</v>
      </c>
      <c r="K70" s="1">
        <v>42726</v>
      </c>
      <c r="L70" s="1">
        <v>42726</v>
      </c>
      <c r="M70" s="1">
        <v>43131</v>
      </c>
    </row>
    <row r="71" spans="1:13" x14ac:dyDescent="0.25">
      <c r="A71">
        <v>152.01267010000001</v>
      </c>
      <c r="B71" t="s">
        <v>15</v>
      </c>
      <c r="C71" t="s">
        <v>58</v>
      </c>
      <c r="D71" t="s">
        <v>414</v>
      </c>
      <c r="F71" t="s">
        <v>416</v>
      </c>
      <c r="H71" t="s">
        <v>254</v>
      </c>
      <c r="I71" t="s">
        <v>20</v>
      </c>
      <c r="J71" t="str">
        <f>"05443"</f>
        <v>05443</v>
      </c>
      <c r="K71" s="1">
        <v>42726</v>
      </c>
      <c r="L71" s="1">
        <v>42726</v>
      </c>
      <c r="M71" s="1">
        <v>43131</v>
      </c>
    </row>
    <row r="72" spans="1:13" x14ac:dyDescent="0.25">
      <c r="A72">
        <v>152.01266039999999</v>
      </c>
      <c r="B72" t="s">
        <v>15</v>
      </c>
      <c r="C72" t="s">
        <v>27</v>
      </c>
      <c r="D72" t="s">
        <v>82</v>
      </c>
      <c r="F72" t="s">
        <v>83</v>
      </c>
      <c r="H72" t="s">
        <v>84</v>
      </c>
      <c r="I72" t="s">
        <v>85</v>
      </c>
      <c r="J72" t="str">
        <f>"03561"</f>
        <v>03561</v>
      </c>
      <c r="K72" s="1">
        <v>42724</v>
      </c>
      <c r="L72" s="1">
        <v>42724</v>
      </c>
      <c r="M72" s="1">
        <v>43131</v>
      </c>
    </row>
    <row r="73" spans="1:13" x14ac:dyDescent="0.25">
      <c r="A73">
        <v>152.01266340000001</v>
      </c>
      <c r="B73" t="s">
        <v>15</v>
      </c>
      <c r="C73" t="s">
        <v>58</v>
      </c>
      <c r="D73" t="s">
        <v>59</v>
      </c>
      <c r="F73" t="s">
        <v>60</v>
      </c>
      <c r="H73" t="s">
        <v>61</v>
      </c>
      <c r="I73" t="s">
        <v>20</v>
      </c>
      <c r="J73" t="str">
        <f>"05148"</f>
        <v>05148</v>
      </c>
      <c r="K73" s="1">
        <v>42724</v>
      </c>
      <c r="L73" s="1">
        <v>42724</v>
      </c>
      <c r="M73" s="1">
        <v>43131</v>
      </c>
    </row>
    <row r="74" spans="1:13" x14ac:dyDescent="0.25">
      <c r="A74">
        <v>152.01268949999999</v>
      </c>
      <c r="B74" t="s">
        <v>15</v>
      </c>
      <c r="C74" t="s">
        <v>140</v>
      </c>
      <c r="D74" t="s">
        <v>382</v>
      </c>
      <c r="F74" t="s">
        <v>383</v>
      </c>
      <c r="H74" t="s">
        <v>384</v>
      </c>
      <c r="I74" t="s">
        <v>20</v>
      </c>
      <c r="J74" t="str">
        <f>"05847"</f>
        <v>05847</v>
      </c>
      <c r="K74" s="1">
        <v>42733</v>
      </c>
      <c r="L74" s="1">
        <v>42733</v>
      </c>
      <c r="M74" s="1">
        <v>43131</v>
      </c>
    </row>
    <row r="75" spans="1:13" x14ac:dyDescent="0.25">
      <c r="A75">
        <v>152.01264990000001</v>
      </c>
      <c r="B75" t="s">
        <v>15</v>
      </c>
      <c r="C75" t="s">
        <v>346</v>
      </c>
      <c r="D75" t="s">
        <v>347</v>
      </c>
      <c r="F75" t="s">
        <v>348</v>
      </c>
      <c r="H75" t="s">
        <v>349</v>
      </c>
      <c r="I75" t="s">
        <v>20</v>
      </c>
      <c r="J75" t="s">
        <v>350</v>
      </c>
      <c r="K75" s="1">
        <v>42723</v>
      </c>
      <c r="L75" s="1">
        <v>42723</v>
      </c>
      <c r="M75" s="1">
        <v>43131</v>
      </c>
    </row>
    <row r="76" spans="1:13" x14ac:dyDescent="0.25">
      <c r="A76">
        <v>152.01260020000001</v>
      </c>
      <c r="B76" t="s">
        <v>15</v>
      </c>
      <c r="C76" t="s">
        <v>135</v>
      </c>
      <c r="D76" t="s">
        <v>136</v>
      </c>
      <c r="F76" t="s">
        <v>137</v>
      </c>
      <c r="H76" t="s">
        <v>138</v>
      </c>
      <c r="I76" t="s">
        <v>20</v>
      </c>
      <c r="J76" t="s">
        <v>139</v>
      </c>
      <c r="K76" s="1">
        <v>42711</v>
      </c>
      <c r="L76" s="1">
        <v>42711</v>
      </c>
      <c r="M76" s="1">
        <v>43131</v>
      </c>
    </row>
    <row r="77" spans="1:13" x14ac:dyDescent="0.25">
      <c r="A77">
        <v>152.0127023</v>
      </c>
      <c r="B77" t="s">
        <v>15</v>
      </c>
      <c r="C77" t="s">
        <v>27</v>
      </c>
      <c r="D77" t="s">
        <v>158</v>
      </c>
      <c r="F77" t="s">
        <v>159</v>
      </c>
      <c r="H77" t="s">
        <v>160</v>
      </c>
      <c r="I77" t="s">
        <v>20</v>
      </c>
      <c r="J77" t="str">
        <f>"05255"</f>
        <v>05255</v>
      </c>
      <c r="K77" s="1">
        <v>42738</v>
      </c>
      <c r="L77" s="1">
        <v>42738</v>
      </c>
      <c r="M77" s="1">
        <v>43131</v>
      </c>
    </row>
    <row r="78" spans="1:13" x14ac:dyDescent="0.25">
      <c r="A78">
        <v>152.01261940000001</v>
      </c>
      <c r="B78" t="s">
        <v>15</v>
      </c>
      <c r="C78" t="s">
        <v>219</v>
      </c>
      <c r="D78" t="s">
        <v>220</v>
      </c>
      <c r="F78" t="s">
        <v>221</v>
      </c>
      <c r="H78" t="s">
        <v>160</v>
      </c>
      <c r="I78" t="s">
        <v>20</v>
      </c>
      <c r="J78" t="str">
        <f>"05255"</f>
        <v>05255</v>
      </c>
      <c r="K78" s="1">
        <v>42723</v>
      </c>
      <c r="L78" s="1">
        <v>42723</v>
      </c>
      <c r="M78" s="1">
        <v>43131</v>
      </c>
    </row>
    <row r="79" spans="1:13" x14ac:dyDescent="0.25">
      <c r="A79">
        <v>152.01268880000001</v>
      </c>
      <c r="B79" t="s">
        <v>15</v>
      </c>
      <c r="C79" t="s">
        <v>203</v>
      </c>
      <c r="D79" t="s">
        <v>262</v>
      </c>
      <c r="F79" t="s">
        <v>263</v>
      </c>
      <c r="H79" t="s">
        <v>264</v>
      </c>
      <c r="I79" t="s">
        <v>20</v>
      </c>
      <c r="J79" t="str">
        <f>"05753"</f>
        <v>05753</v>
      </c>
      <c r="K79" s="1">
        <v>42733</v>
      </c>
      <c r="L79" s="1">
        <v>42733</v>
      </c>
      <c r="M79" s="1">
        <v>43131</v>
      </c>
    </row>
    <row r="80" spans="1:13" x14ac:dyDescent="0.25">
      <c r="A80">
        <v>152.01271829999999</v>
      </c>
      <c r="B80" t="s">
        <v>15</v>
      </c>
      <c r="C80" t="s">
        <v>16</v>
      </c>
      <c r="D80" t="s">
        <v>17</v>
      </c>
      <c r="F80" t="s">
        <v>18</v>
      </c>
      <c r="H80" t="s">
        <v>19</v>
      </c>
      <c r="I80" t="s">
        <v>20</v>
      </c>
      <c r="J80" t="s">
        <v>21</v>
      </c>
      <c r="K80" s="1">
        <v>42746</v>
      </c>
      <c r="L80" s="1">
        <v>42746</v>
      </c>
      <c r="M80" s="1">
        <v>43131</v>
      </c>
    </row>
    <row r="81" spans="1:13" x14ac:dyDescent="0.25">
      <c r="A81">
        <v>152.01254660000001</v>
      </c>
      <c r="B81" t="s">
        <v>15</v>
      </c>
      <c r="C81" t="s">
        <v>67</v>
      </c>
      <c r="D81" t="s">
        <v>68</v>
      </c>
      <c r="F81" t="s">
        <v>69</v>
      </c>
      <c r="H81" t="s">
        <v>70</v>
      </c>
      <c r="I81" t="s">
        <v>20</v>
      </c>
      <c r="J81" t="s">
        <v>71</v>
      </c>
      <c r="K81" s="1">
        <v>42689</v>
      </c>
      <c r="L81" s="1">
        <v>42689</v>
      </c>
      <c r="M81" s="1">
        <v>43131</v>
      </c>
    </row>
    <row r="82" spans="1:13" x14ac:dyDescent="0.25">
      <c r="A82">
        <v>152.01269239999999</v>
      </c>
      <c r="B82" t="s">
        <v>15</v>
      </c>
      <c r="C82" t="s">
        <v>22</v>
      </c>
      <c r="D82" t="s">
        <v>23</v>
      </c>
      <c r="F82" t="s">
        <v>24</v>
      </c>
      <c r="H82" t="s">
        <v>25</v>
      </c>
      <c r="I82" t="s">
        <v>20</v>
      </c>
      <c r="J82" t="s">
        <v>26</v>
      </c>
      <c r="K82" s="1">
        <v>42733</v>
      </c>
      <c r="L82" s="1">
        <v>42733</v>
      </c>
      <c r="M82" s="1">
        <v>43131</v>
      </c>
    </row>
    <row r="83" spans="1:13" x14ac:dyDescent="0.25">
      <c r="A83">
        <v>152.01268830000001</v>
      </c>
      <c r="B83" t="s">
        <v>15</v>
      </c>
      <c r="C83" t="s">
        <v>108</v>
      </c>
      <c r="D83" t="s">
        <v>100</v>
      </c>
      <c r="F83" t="s">
        <v>109</v>
      </c>
      <c r="G83" t="s">
        <v>110</v>
      </c>
      <c r="H83" t="s">
        <v>25</v>
      </c>
      <c r="I83" t="s">
        <v>20</v>
      </c>
      <c r="J83" t="s">
        <v>111</v>
      </c>
      <c r="K83" s="1">
        <v>42733</v>
      </c>
      <c r="L83" s="1">
        <v>42733</v>
      </c>
      <c r="M83" s="1">
        <v>43131</v>
      </c>
    </row>
    <row r="84" spans="1:13" x14ac:dyDescent="0.25">
      <c r="A84">
        <v>152.0127257</v>
      </c>
      <c r="B84" t="s">
        <v>15</v>
      </c>
      <c r="C84" t="s">
        <v>178</v>
      </c>
      <c r="D84" t="s">
        <v>179</v>
      </c>
      <c r="F84" t="s">
        <v>180</v>
      </c>
      <c r="H84" t="s">
        <v>181</v>
      </c>
      <c r="I84" t="s">
        <v>20</v>
      </c>
      <c r="J84" t="str">
        <f>"05758"</f>
        <v>05758</v>
      </c>
      <c r="K84" s="1">
        <v>42746</v>
      </c>
      <c r="L84" s="1">
        <v>42746</v>
      </c>
      <c r="M84" s="1">
        <v>43131</v>
      </c>
    </row>
    <row r="85" spans="1:13" x14ac:dyDescent="0.25">
      <c r="A85">
        <v>152.01267609999999</v>
      </c>
      <c r="B85" t="s">
        <v>15</v>
      </c>
      <c r="C85" t="s">
        <v>248</v>
      </c>
      <c r="D85" t="s">
        <v>249</v>
      </c>
      <c r="F85" t="s">
        <v>250</v>
      </c>
      <c r="H85" t="s">
        <v>251</v>
      </c>
      <c r="I85" t="s">
        <v>20</v>
      </c>
      <c r="J85" t="str">
        <f>"05855"</f>
        <v>05855</v>
      </c>
      <c r="K85" s="1">
        <v>42731</v>
      </c>
      <c r="L85" s="1">
        <v>42731</v>
      </c>
      <c r="M85" s="1">
        <v>43131</v>
      </c>
    </row>
    <row r="86" spans="1:13" x14ac:dyDescent="0.25">
      <c r="A86">
        <v>152.01263159999999</v>
      </c>
      <c r="B86" t="s">
        <v>15</v>
      </c>
      <c r="C86" t="s">
        <v>256</v>
      </c>
      <c r="D86" t="s">
        <v>257</v>
      </c>
      <c r="F86" t="s">
        <v>258</v>
      </c>
      <c r="H86" t="s">
        <v>251</v>
      </c>
      <c r="I86" t="s">
        <v>20</v>
      </c>
      <c r="J86" t="str">
        <f>"05855"</f>
        <v>05855</v>
      </c>
      <c r="K86" s="1">
        <v>42718</v>
      </c>
      <c r="L86" s="1">
        <v>42718</v>
      </c>
      <c r="M86" s="1">
        <v>43131</v>
      </c>
    </row>
    <row r="87" spans="1:13" x14ac:dyDescent="0.25">
      <c r="A87">
        <v>152.01269579999999</v>
      </c>
      <c r="B87" t="s">
        <v>15</v>
      </c>
      <c r="C87" t="s">
        <v>365</v>
      </c>
      <c r="D87" t="s">
        <v>366</v>
      </c>
      <c r="F87" t="s">
        <v>367</v>
      </c>
      <c r="H87" t="s">
        <v>251</v>
      </c>
      <c r="I87" t="s">
        <v>20</v>
      </c>
      <c r="J87" t="str">
        <f>"05855"</f>
        <v>05855</v>
      </c>
      <c r="K87" s="1">
        <v>42734</v>
      </c>
      <c r="L87" s="1">
        <v>42734</v>
      </c>
      <c r="M87" s="1">
        <v>43131</v>
      </c>
    </row>
    <row r="88" spans="1:13" x14ac:dyDescent="0.25">
      <c r="A88">
        <v>152.0126956</v>
      </c>
      <c r="B88" t="s">
        <v>15</v>
      </c>
      <c r="C88" t="s">
        <v>16</v>
      </c>
      <c r="D88" t="s">
        <v>516</v>
      </c>
      <c r="F88" t="s">
        <v>517</v>
      </c>
      <c r="H88" t="s">
        <v>518</v>
      </c>
      <c r="I88" t="s">
        <v>20</v>
      </c>
      <c r="J88" t="s">
        <v>519</v>
      </c>
      <c r="K88" s="1">
        <v>42734</v>
      </c>
      <c r="L88" s="1">
        <v>42734</v>
      </c>
      <c r="M88" s="1">
        <v>43131</v>
      </c>
    </row>
    <row r="89" spans="1:13" x14ac:dyDescent="0.25">
      <c r="A89">
        <v>152.01269540000001</v>
      </c>
      <c r="B89" t="s">
        <v>15</v>
      </c>
      <c r="C89" t="s">
        <v>62</v>
      </c>
      <c r="D89" t="s">
        <v>63</v>
      </c>
      <c r="F89" t="s">
        <v>64</v>
      </c>
      <c r="H89" t="s">
        <v>65</v>
      </c>
      <c r="I89" t="s">
        <v>20</v>
      </c>
      <c r="J89" t="s">
        <v>66</v>
      </c>
      <c r="K89" s="1">
        <v>42734</v>
      </c>
      <c r="L89" s="1">
        <v>42734</v>
      </c>
      <c r="M89" s="1">
        <v>43131</v>
      </c>
    </row>
    <row r="90" spans="1:13" x14ac:dyDescent="0.25">
      <c r="A90">
        <v>152.0125462</v>
      </c>
      <c r="B90" t="s">
        <v>15</v>
      </c>
      <c r="C90" t="s">
        <v>530</v>
      </c>
      <c r="D90" t="s">
        <v>531</v>
      </c>
      <c r="F90" t="s">
        <v>532</v>
      </c>
      <c r="H90" t="s">
        <v>533</v>
      </c>
      <c r="I90" t="s">
        <v>20</v>
      </c>
      <c r="J90" t="s">
        <v>534</v>
      </c>
      <c r="K90" s="1">
        <v>42689</v>
      </c>
      <c r="L90" s="1">
        <v>42689</v>
      </c>
      <c r="M90" s="1">
        <v>43131</v>
      </c>
    </row>
    <row r="91" spans="1:13" x14ac:dyDescent="0.25">
      <c r="A91">
        <v>152.01270239999999</v>
      </c>
      <c r="B91" t="s">
        <v>15</v>
      </c>
      <c r="C91" t="s">
        <v>45</v>
      </c>
      <c r="D91" t="s">
        <v>46</v>
      </c>
      <c r="F91" t="s">
        <v>47</v>
      </c>
      <c r="H91" t="s">
        <v>48</v>
      </c>
      <c r="I91" t="s">
        <v>20</v>
      </c>
      <c r="J91" t="str">
        <f>"05861"</f>
        <v>05861</v>
      </c>
      <c r="K91" s="1">
        <v>42738</v>
      </c>
      <c r="L91" s="1">
        <v>42738</v>
      </c>
      <c r="M91" s="1">
        <v>43131</v>
      </c>
    </row>
    <row r="92" spans="1:13" x14ac:dyDescent="0.25">
      <c r="A92">
        <v>152.0126319</v>
      </c>
      <c r="B92" t="s">
        <v>15</v>
      </c>
      <c r="C92" t="s">
        <v>351</v>
      </c>
      <c r="D92" t="s">
        <v>392</v>
      </c>
      <c r="F92" t="s">
        <v>393</v>
      </c>
      <c r="G92" t="s">
        <v>394</v>
      </c>
      <c r="H92" t="s">
        <v>395</v>
      </c>
      <c r="I92" t="s">
        <v>20</v>
      </c>
      <c r="J92" t="s">
        <v>396</v>
      </c>
      <c r="K92" s="1">
        <v>42718</v>
      </c>
      <c r="L92" s="1">
        <v>42718</v>
      </c>
      <c r="M92" s="1">
        <v>43131</v>
      </c>
    </row>
    <row r="93" spans="1:13" x14ac:dyDescent="0.25">
      <c r="A93">
        <v>152.01261959999999</v>
      </c>
      <c r="B93" t="s">
        <v>15</v>
      </c>
      <c r="C93" t="s">
        <v>130</v>
      </c>
      <c r="D93" t="s">
        <v>131</v>
      </c>
      <c r="F93" t="s">
        <v>132</v>
      </c>
      <c r="H93" t="s">
        <v>133</v>
      </c>
      <c r="I93" t="s">
        <v>20</v>
      </c>
      <c r="J93" t="s">
        <v>134</v>
      </c>
      <c r="K93" s="1">
        <v>42723</v>
      </c>
      <c r="L93" s="1">
        <v>42723</v>
      </c>
      <c r="M93" s="1">
        <v>43131</v>
      </c>
    </row>
    <row r="94" spans="1:13" x14ac:dyDescent="0.25">
      <c r="A94">
        <v>152.01267619999999</v>
      </c>
      <c r="B94" t="s">
        <v>15</v>
      </c>
      <c r="C94" t="s">
        <v>182</v>
      </c>
      <c r="D94" t="s">
        <v>183</v>
      </c>
      <c r="F94" t="s">
        <v>184</v>
      </c>
      <c r="G94" t="s">
        <v>185</v>
      </c>
      <c r="H94" t="s">
        <v>133</v>
      </c>
      <c r="I94" t="s">
        <v>20</v>
      </c>
      <c r="J94" t="s">
        <v>186</v>
      </c>
      <c r="K94" s="1">
        <v>42731</v>
      </c>
      <c r="L94" s="1">
        <v>42731</v>
      </c>
      <c r="M94" s="1">
        <v>43131</v>
      </c>
    </row>
    <row r="95" spans="1:13" x14ac:dyDescent="0.25">
      <c r="A95">
        <v>152.0127583</v>
      </c>
      <c r="B95" t="s">
        <v>15</v>
      </c>
      <c r="C95" t="s">
        <v>53</v>
      </c>
      <c r="D95" t="s">
        <v>54</v>
      </c>
      <c r="F95" t="s">
        <v>55</v>
      </c>
      <c r="H95" t="s">
        <v>56</v>
      </c>
      <c r="I95" t="s">
        <v>20</v>
      </c>
      <c r="J95" t="s">
        <v>57</v>
      </c>
      <c r="K95" s="1">
        <v>42766</v>
      </c>
      <c r="L95" s="1">
        <v>42766</v>
      </c>
      <c r="M95" s="1">
        <v>43131</v>
      </c>
    </row>
    <row r="96" spans="1:13" x14ac:dyDescent="0.25">
      <c r="A96">
        <v>152.0126314</v>
      </c>
      <c r="B96" t="s">
        <v>15</v>
      </c>
      <c r="C96" t="s">
        <v>32</v>
      </c>
      <c r="D96" t="s">
        <v>33</v>
      </c>
      <c r="F96" t="s">
        <v>34</v>
      </c>
      <c r="H96" t="s">
        <v>35</v>
      </c>
      <c r="I96" t="s">
        <v>20</v>
      </c>
      <c r="J96" t="str">
        <f>"05060"</f>
        <v>05060</v>
      </c>
      <c r="K96" s="1">
        <v>42718</v>
      </c>
      <c r="L96" s="1">
        <v>42718</v>
      </c>
      <c r="M96" s="1">
        <v>43131</v>
      </c>
    </row>
    <row r="97" spans="1:13" x14ac:dyDescent="0.25">
      <c r="A97">
        <v>152.0126885</v>
      </c>
      <c r="B97" t="s">
        <v>15</v>
      </c>
      <c r="C97" t="s">
        <v>72</v>
      </c>
      <c r="D97" t="s">
        <v>461</v>
      </c>
      <c r="F97" t="s">
        <v>462</v>
      </c>
      <c r="H97" t="s">
        <v>35</v>
      </c>
      <c r="I97" t="s">
        <v>20</v>
      </c>
      <c r="J97" t="s">
        <v>463</v>
      </c>
      <c r="K97" s="1">
        <v>42733</v>
      </c>
      <c r="L97" s="1">
        <v>42733</v>
      </c>
      <c r="M97" s="1">
        <v>43131</v>
      </c>
    </row>
    <row r="98" spans="1:13" x14ac:dyDescent="0.25">
      <c r="A98">
        <v>152.0126381</v>
      </c>
      <c r="B98" t="s">
        <v>15</v>
      </c>
      <c r="C98" t="s">
        <v>526</v>
      </c>
      <c r="D98" t="s">
        <v>527</v>
      </c>
      <c r="F98" t="s">
        <v>528</v>
      </c>
      <c r="H98" t="s">
        <v>35</v>
      </c>
      <c r="I98" t="s">
        <v>20</v>
      </c>
      <c r="J98" t="s">
        <v>529</v>
      </c>
      <c r="K98" s="1">
        <v>42719</v>
      </c>
      <c r="L98" s="1">
        <v>42719</v>
      </c>
      <c r="M98" s="1">
        <v>43131</v>
      </c>
    </row>
    <row r="99" spans="1:13" x14ac:dyDescent="0.25">
      <c r="A99">
        <v>152.01269439999999</v>
      </c>
      <c r="B99" t="s">
        <v>15</v>
      </c>
      <c r="C99" t="s">
        <v>67</v>
      </c>
      <c r="D99" t="s">
        <v>283</v>
      </c>
      <c r="F99" t="s">
        <v>284</v>
      </c>
      <c r="H99" t="s">
        <v>285</v>
      </c>
      <c r="I99" t="s">
        <v>20</v>
      </c>
      <c r="J99" t="str">
        <f>"05701"</f>
        <v>05701</v>
      </c>
      <c r="K99" s="1">
        <v>42734</v>
      </c>
      <c r="L99" s="1">
        <v>42734</v>
      </c>
      <c r="M99" s="1">
        <v>43131</v>
      </c>
    </row>
    <row r="100" spans="1:13" x14ac:dyDescent="0.25">
      <c r="A100">
        <v>152.0125644</v>
      </c>
      <c r="B100" t="s">
        <v>15</v>
      </c>
      <c r="C100" t="s">
        <v>351</v>
      </c>
      <c r="D100" t="s">
        <v>352</v>
      </c>
      <c r="F100" t="s">
        <v>353</v>
      </c>
      <c r="H100" t="s">
        <v>285</v>
      </c>
      <c r="I100" t="s">
        <v>20</v>
      </c>
      <c r="J100" t="s">
        <v>354</v>
      </c>
      <c r="K100" s="1">
        <v>42711</v>
      </c>
      <c r="L100" s="1">
        <v>42711</v>
      </c>
      <c r="M100" s="1">
        <v>43131</v>
      </c>
    </row>
    <row r="101" spans="1:13" x14ac:dyDescent="0.25">
      <c r="A101">
        <v>152.01269490000001</v>
      </c>
      <c r="B101" t="s">
        <v>15</v>
      </c>
      <c r="C101" t="s">
        <v>402</v>
      </c>
      <c r="D101" t="s">
        <v>403</v>
      </c>
      <c r="F101" t="s">
        <v>404</v>
      </c>
      <c r="H101" t="s">
        <v>285</v>
      </c>
      <c r="I101" t="s">
        <v>20</v>
      </c>
      <c r="J101" t="str">
        <f>"05701"</f>
        <v>05701</v>
      </c>
      <c r="K101" s="1">
        <v>42734</v>
      </c>
      <c r="L101" s="1">
        <v>42734</v>
      </c>
      <c r="M101" s="1">
        <v>43131</v>
      </c>
    </row>
    <row r="102" spans="1:13" x14ac:dyDescent="0.25">
      <c r="A102">
        <v>152.01270210000001</v>
      </c>
      <c r="B102" t="s">
        <v>15</v>
      </c>
      <c r="C102" t="s">
        <v>421</v>
      </c>
      <c r="D102" t="s">
        <v>422</v>
      </c>
      <c r="F102" t="s">
        <v>423</v>
      </c>
      <c r="H102" t="s">
        <v>285</v>
      </c>
      <c r="I102" t="s">
        <v>20</v>
      </c>
      <c r="J102" t="s">
        <v>424</v>
      </c>
      <c r="K102" s="1">
        <v>42744</v>
      </c>
      <c r="L102" s="1">
        <v>42744</v>
      </c>
      <c r="M102" s="1">
        <v>43131</v>
      </c>
    </row>
    <row r="103" spans="1:13" x14ac:dyDescent="0.25">
      <c r="A103">
        <v>152.01264080000001</v>
      </c>
      <c r="B103" t="s">
        <v>15</v>
      </c>
      <c r="C103" t="s">
        <v>203</v>
      </c>
      <c r="D103" t="s">
        <v>204</v>
      </c>
      <c r="F103" t="s">
        <v>205</v>
      </c>
      <c r="H103" t="s">
        <v>206</v>
      </c>
      <c r="I103" t="s">
        <v>20</v>
      </c>
      <c r="J103" t="str">
        <f>"05478"</f>
        <v>05478</v>
      </c>
      <c r="K103" s="1">
        <v>42719</v>
      </c>
      <c r="L103" s="1">
        <v>42719</v>
      </c>
      <c r="M103" s="1">
        <v>43131</v>
      </c>
    </row>
    <row r="104" spans="1:13" x14ac:dyDescent="0.25">
      <c r="A104">
        <v>152.01265029999999</v>
      </c>
      <c r="B104" t="s">
        <v>15</v>
      </c>
      <c r="C104" t="s">
        <v>346</v>
      </c>
      <c r="D104" t="s">
        <v>456</v>
      </c>
      <c r="F104" t="s">
        <v>457</v>
      </c>
      <c r="H104" t="s">
        <v>206</v>
      </c>
      <c r="I104" t="s">
        <v>20</v>
      </c>
      <c r="J104" t="s">
        <v>458</v>
      </c>
      <c r="K104" s="1">
        <v>42723</v>
      </c>
      <c r="L104" s="1">
        <v>42723</v>
      </c>
      <c r="M104" s="1">
        <v>43131</v>
      </c>
    </row>
    <row r="105" spans="1:13" x14ac:dyDescent="0.25">
      <c r="A105">
        <v>152.01254650000001</v>
      </c>
      <c r="B105" t="s">
        <v>15</v>
      </c>
      <c r="C105" t="s">
        <v>99</v>
      </c>
      <c r="D105" t="s">
        <v>100</v>
      </c>
      <c r="F105" t="s">
        <v>101</v>
      </c>
      <c r="H105" t="s">
        <v>102</v>
      </c>
      <c r="I105" t="s">
        <v>20</v>
      </c>
      <c r="J105" t="s">
        <v>103</v>
      </c>
      <c r="K105" s="1">
        <v>42691</v>
      </c>
      <c r="L105" s="1">
        <v>42691</v>
      </c>
      <c r="M105" s="1">
        <v>43131</v>
      </c>
    </row>
    <row r="106" spans="1:13" x14ac:dyDescent="0.25">
      <c r="A106">
        <v>152.01269550000001</v>
      </c>
      <c r="B106" t="s">
        <v>15</v>
      </c>
      <c r="C106" t="s">
        <v>207</v>
      </c>
      <c r="D106" t="s">
        <v>286</v>
      </c>
      <c r="F106" t="s">
        <v>287</v>
      </c>
      <c r="H106" t="s">
        <v>102</v>
      </c>
      <c r="I106" t="s">
        <v>20</v>
      </c>
      <c r="J106" t="s">
        <v>288</v>
      </c>
      <c r="K106" s="1">
        <v>42734</v>
      </c>
      <c r="L106" s="1">
        <v>42734</v>
      </c>
      <c r="M106" s="1">
        <v>43131</v>
      </c>
    </row>
    <row r="107" spans="1:13" x14ac:dyDescent="0.25">
      <c r="A107">
        <v>152.01256470000001</v>
      </c>
      <c r="B107" t="s">
        <v>15</v>
      </c>
      <c r="C107" t="s">
        <v>121</v>
      </c>
      <c r="D107" t="s">
        <v>122</v>
      </c>
      <c r="F107" t="s">
        <v>123</v>
      </c>
      <c r="H107" t="s">
        <v>124</v>
      </c>
      <c r="I107" t="s">
        <v>20</v>
      </c>
      <c r="J107" t="s">
        <v>125</v>
      </c>
      <c r="K107" s="1">
        <v>42692</v>
      </c>
      <c r="L107" s="1">
        <v>42692</v>
      </c>
      <c r="M107" s="1">
        <v>43131</v>
      </c>
    </row>
    <row r="108" spans="1:13" x14ac:dyDescent="0.25">
      <c r="A108">
        <v>152.01269289999999</v>
      </c>
      <c r="B108" t="s">
        <v>15</v>
      </c>
      <c r="C108" t="s">
        <v>187</v>
      </c>
      <c r="D108" t="s">
        <v>341</v>
      </c>
      <c r="F108" t="s">
        <v>344</v>
      </c>
      <c r="H108" t="s">
        <v>345</v>
      </c>
      <c r="I108" t="s">
        <v>20</v>
      </c>
      <c r="J108" t="str">
        <f>"05486"</f>
        <v>05486</v>
      </c>
      <c r="K108" s="1">
        <v>42733</v>
      </c>
      <c r="L108" s="1">
        <v>42733</v>
      </c>
      <c r="M108" s="1">
        <v>43131</v>
      </c>
    </row>
    <row r="109" spans="1:13" x14ac:dyDescent="0.25">
      <c r="A109">
        <v>152.01257989999999</v>
      </c>
      <c r="B109" t="s">
        <v>15</v>
      </c>
      <c r="C109" t="s">
        <v>49</v>
      </c>
      <c r="D109" t="s">
        <v>126</v>
      </c>
      <c r="F109" t="s">
        <v>127</v>
      </c>
      <c r="H109" t="s">
        <v>128</v>
      </c>
      <c r="I109" t="s">
        <v>20</v>
      </c>
      <c r="J109" t="s">
        <v>129</v>
      </c>
      <c r="K109" s="1">
        <v>42702</v>
      </c>
      <c r="L109" s="1">
        <v>42702</v>
      </c>
      <c r="M109" s="1">
        <v>43131</v>
      </c>
    </row>
    <row r="110" spans="1:13" x14ac:dyDescent="0.25">
      <c r="A110">
        <v>152.0126697</v>
      </c>
      <c r="B110" t="s">
        <v>15</v>
      </c>
      <c r="C110" t="s">
        <v>32</v>
      </c>
      <c r="D110" t="s">
        <v>405</v>
      </c>
      <c r="F110" t="s">
        <v>406</v>
      </c>
      <c r="H110" t="s">
        <v>407</v>
      </c>
      <c r="I110" t="s">
        <v>20</v>
      </c>
      <c r="J110" t="s">
        <v>408</v>
      </c>
      <c r="K110" s="1">
        <v>42726</v>
      </c>
      <c r="L110" s="1">
        <v>42726</v>
      </c>
      <c r="M110" s="1">
        <v>43131</v>
      </c>
    </row>
    <row r="111" spans="1:13" x14ac:dyDescent="0.25">
      <c r="A111" t="str">
        <f>"152.0126950"</f>
        <v>152.0126950</v>
      </c>
      <c r="B111" t="s">
        <v>15</v>
      </c>
      <c r="C111" t="s">
        <v>40</v>
      </c>
      <c r="D111" t="s">
        <v>495</v>
      </c>
      <c r="F111" t="s">
        <v>496</v>
      </c>
      <c r="H111" t="s">
        <v>407</v>
      </c>
      <c r="I111" t="s">
        <v>20</v>
      </c>
      <c r="J111" t="s">
        <v>497</v>
      </c>
      <c r="K111" s="1">
        <v>42734</v>
      </c>
      <c r="L111" s="1">
        <v>42734</v>
      </c>
      <c r="M111" s="1">
        <v>43131</v>
      </c>
    </row>
    <row r="112" spans="1:13" x14ac:dyDescent="0.25">
      <c r="A112">
        <v>152.01261790000001</v>
      </c>
      <c r="B112" t="s">
        <v>15</v>
      </c>
      <c r="C112" t="s">
        <v>40</v>
      </c>
      <c r="D112" t="s">
        <v>41</v>
      </c>
      <c r="F112" t="s">
        <v>42</v>
      </c>
      <c r="H112" t="s">
        <v>43</v>
      </c>
      <c r="I112" t="s">
        <v>20</v>
      </c>
      <c r="J112" t="s">
        <v>44</v>
      </c>
      <c r="K112" s="1">
        <v>42713</v>
      </c>
      <c r="L112" s="1">
        <v>42713</v>
      </c>
      <c r="M112" s="1">
        <v>43131</v>
      </c>
    </row>
    <row r="113" spans="1:13" x14ac:dyDescent="0.25">
      <c r="A113">
        <v>152.01260329999999</v>
      </c>
      <c r="B113" t="s">
        <v>15</v>
      </c>
      <c r="C113" t="s">
        <v>211</v>
      </c>
      <c r="D113" t="s">
        <v>212</v>
      </c>
      <c r="F113" t="s">
        <v>213</v>
      </c>
      <c r="H113" t="s">
        <v>43</v>
      </c>
      <c r="I113" t="s">
        <v>20</v>
      </c>
      <c r="J113" t="s">
        <v>214</v>
      </c>
      <c r="K113" s="1">
        <v>42720</v>
      </c>
      <c r="L113" s="1">
        <v>42720</v>
      </c>
      <c r="M113" s="1">
        <v>43131</v>
      </c>
    </row>
    <row r="114" spans="1:13" x14ac:dyDescent="0.25">
      <c r="A114" t="str">
        <f>"152.0125800"</f>
        <v>152.0125800</v>
      </c>
      <c r="B114" t="s">
        <v>15</v>
      </c>
      <c r="C114" t="s">
        <v>203</v>
      </c>
      <c r="D114" t="s">
        <v>259</v>
      </c>
      <c r="F114" t="s">
        <v>260</v>
      </c>
      <c r="H114" t="s">
        <v>43</v>
      </c>
      <c r="I114" t="s">
        <v>20</v>
      </c>
      <c r="J114" t="s">
        <v>261</v>
      </c>
      <c r="K114" s="1">
        <v>42702</v>
      </c>
      <c r="L114" s="1">
        <v>42702</v>
      </c>
      <c r="M114" s="1">
        <v>43131</v>
      </c>
    </row>
    <row r="115" spans="1:13" x14ac:dyDescent="0.25">
      <c r="A115">
        <v>152.01268780000001</v>
      </c>
      <c r="B115" t="s">
        <v>15</v>
      </c>
      <c r="C115" t="s">
        <v>362</v>
      </c>
      <c r="D115" t="s">
        <v>363</v>
      </c>
      <c r="F115" t="s">
        <v>364</v>
      </c>
      <c r="H115" t="s">
        <v>43</v>
      </c>
      <c r="I115" t="s">
        <v>20</v>
      </c>
      <c r="J115" t="str">
        <f>"05487"</f>
        <v>05487</v>
      </c>
      <c r="K115" s="1">
        <v>42733</v>
      </c>
      <c r="L115" s="1">
        <v>42733</v>
      </c>
      <c r="M115" s="1">
        <v>43131</v>
      </c>
    </row>
    <row r="116" spans="1:13" x14ac:dyDescent="0.25">
      <c r="A116">
        <v>152.0125559</v>
      </c>
      <c r="B116" t="s">
        <v>15</v>
      </c>
      <c r="C116" t="s">
        <v>169</v>
      </c>
      <c r="D116" t="s">
        <v>385</v>
      </c>
      <c r="F116" t="s">
        <v>386</v>
      </c>
      <c r="H116" t="s">
        <v>387</v>
      </c>
      <c r="I116" t="s">
        <v>20</v>
      </c>
      <c r="J116" t="s">
        <v>388</v>
      </c>
      <c r="K116" s="1">
        <v>42691</v>
      </c>
      <c r="L116" s="1">
        <v>42691</v>
      </c>
      <c r="M116" s="1">
        <v>43131</v>
      </c>
    </row>
    <row r="117" spans="1:13" x14ac:dyDescent="0.25">
      <c r="A117">
        <v>152.01281589999999</v>
      </c>
      <c r="B117" t="s">
        <v>15</v>
      </c>
      <c r="C117" t="s">
        <v>483</v>
      </c>
      <c r="D117" t="s">
        <v>484</v>
      </c>
      <c r="F117" t="s">
        <v>485</v>
      </c>
      <c r="H117" t="s">
        <v>486</v>
      </c>
      <c r="I117" t="s">
        <v>20</v>
      </c>
      <c r="J117" t="s">
        <v>487</v>
      </c>
      <c r="K117" s="1">
        <v>42774</v>
      </c>
      <c r="L117" s="1">
        <v>42774</v>
      </c>
      <c r="M117" s="1">
        <v>43131</v>
      </c>
    </row>
    <row r="118" spans="1:13" x14ac:dyDescent="0.25">
      <c r="A118">
        <v>152.01267179999999</v>
      </c>
      <c r="B118" t="s">
        <v>15</v>
      </c>
      <c r="C118" t="s">
        <v>346</v>
      </c>
      <c r="D118" t="s">
        <v>389</v>
      </c>
      <c r="F118" t="s">
        <v>390</v>
      </c>
      <c r="H118" t="s">
        <v>391</v>
      </c>
      <c r="I118" t="s">
        <v>85</v>
      </c>
      <c r="J118" t="str">
        <f>"03446"</f>
        <v>03446</v>
      </c>
      <c r="K118" s="1">
        <v>42726</v>
      </c>
      <c r="L118" s="1">
        <v>42726</v>
      </c>
      <c r="M118" s="1">
        <v>43131</v>
      </c>
    </row>
    <row r="119" spans="1:13" x14ac:dyDescent="0.25">
      <c r="A119">
        <v>152.0125851</v>
      </c>
      <c r="B119" t="s">
        <v>15</v>
      </c>
      <c r="C119" t="s">
        <v>478</v>
      </c>
      <c r="D119" t="s">
        <v>479</v>
      </c>
      <c r="F119" t="s">
        <v>480</v>
      </c>
      <c r="H119" t="s">
        <v>481</v>
      </c>
      <c r="I119" t="s">
        <v>20</v>
      </c>
      <c r="J119" t="s">
        <v>482</v>
      </c>
      <c r="K119" s="1">
        <v>42703</v>
      </c>
      <c r="L119" s="1">
        <v>42703</v>
      </c>
      <c r="M119" s="1">
        <v>43131</v>
      </c>
    </row>
    <row r="120" spans="1:13" x14ac:dyDescent="0.25">
      <c r="A120">
        <v>152.01267569999999</v>
      </c>
      <c r="B120" t="s">
        <v>15</v>
      </c>
      <c r="C120" t="s">
        <v>191</v>
      </c>
      <c r="D120" t="s">
        <v>300</v>
      </c>
      <c r="F120" t="s">
        <v>301</v>
      </c>
      <c r="H120" t="s">
        <v>302</v>
      </c>
      <c r="I120" t="s">
        <v>20</v>
      </c>
      <c r="J120" t="s">
        <v>303</v>
      </c>
      <c r="K120" s="1">
        <v>42731</v>
      </c>
      <c r="L120" s="1">
        <v>42731</v>
      </c>
      <c r="M120" s="1">
        <v>43131</v>
      </c>
    </row>
    <row r="121" spans="1:13" x14ac:dyDescent="0.25">
      <c r="A121">
        <v>152.0126927</v>
      </c>
      <c r="B121" t="s">
        <v>15</v>
      </c>
      <c r="C121" t="s">
        <v>169</v>
      </c>
      <c r="D121" t="s">
        <v>170</v>
      </c>
      <c r="F121" t="s">
        <v>171</v>
      </c>
      <c r="G121" t="s">
        <v>172</v>
      </c>
      <c r="H121" t="s">
        <v>173</v>
      </c>
      <c r="I121" t="s">
        <v>20</v>
      </c>
      <c r="J121" t="s">
        <v>174</v>
      </c>
      <c r="K121" s="1">
        <v>42733</v>
      </c>
      <c r="L121" s="1">
        <v>42733</v>
      </c>
      <c r="M121" s="1">
        <v>43131</v>
      </c>
    </row>
    <row r="122" spans="1:13" x14ac:dyDescent="0.25">
      <c r="A122">
        <v>152.01267580000001</v>
      </c>
      <c r="B122" t="s">
        <v>15</v>
      </c>
      <c r="C122" t="s">
        <v>474</v>
      </c>
      <c r="D122" t="s">
        <v>475</v>
      </c>
      <c r="F122" t="s">
        <v>476</v>
      </c>
      <c r="H122" t="s">
        <v>477</v>
      </c>
      <c r="I122" t="s">
        <v>20</v>
      </c>
      <c r="J122" t="str">
        <f>"05355"</f>
        <v>05355</v>
      </c>
      <c r="K122" s="1">
        <v>42731</v>
      </c>
      <c r="L122" s="1">
        <v>42731</v>
      </c>
      <c r="M122" s="1">
        <v>43131</v>
      </c>
    </row>
    <row r="123" spans="1:13" x14ac:dyDescent="0.25">
      <c r="A123" t="str">
        <f>"152.0126500"</f>
        <v>152.0126500</v>
      </c>
      <c r="B123" t="s">
        <v>15</v>
      </c>
      <c r="C123" t="s">
        <v>222</v>
      </c>
      <c r="D123" t="s">
        <v>223</v>
      </c>
      <c r="F123" t="s">
        <v>224</v>
      </c>
      <c r="H123" t="s">
        <v>225</v>
      </c>
      <c r="I123" t="s">
        <v>20</v>
      </c>
      <c r="J123" t="s">
        <v>226</v>
      </c>
      <c r="K123" s="1">
        <v>42723</v>
      </c>
      <c r="L123" s="1">
        <v>42723</v>
      </c>
      <c r="M123" s="1">
        <v>43131</v>
      </c>
    </row>
    <row r="124" spans="1:13" x14ac:dyDescent="0.25">
      <c r="A124">
        <v>152.0126894</v>
      </c>
      <c r="B124" t="s">
        <v>15</v>
      </c>
      <c r="C124" t="s">
        <v>338</v>
      </c>
      <c r="D124" t="s">
        <v>339</v>
      </c>
      <c r="F124" t="s">
        <v>340</v>
      </c>
      <c r="H124" t="s">
        <v>225</v>
      </c>
      <c r="I124" t="s">
        <v>20</v>
      </c>
      <c r="J124" t="str">
        <f>"05676"</f>
        <v>05676</v>
      </c>
      <c r="K124" s="1">
        <v>42733</v>
      </c>
      <c r="L124" s="1">
        <v>42733</v>
      </c>
      <c r="M124" s="1">
        <v>43131</v>
      </c>
    </row>
    <row r="125" spans="1:13" x14ac:dyDescent="0.25">
      <c r="A125">
        <v>152.01265040000001</v>
      </c>
      <c r="B125" t="s">
        <v>15</v>
      </c>
      <c r="C125" t="s">
        <v>95</v>
      </c>
      <c r="D125" t="s">
        <v>96</v>
      </c>
      <c r="F125" t="s">
        <v>97</v>
      </c>
      <c r="H125" t="s">
        <v>98</v>
      </c>
      <c r="I125" t="s">
        <v>20</v>
      </c>
      <c r="J125" t="str">
        <f>"05774"</f>
        <v>05774</v>
      </c>
      <c r="K125" s="1">
        <v>42723</v>
      </c>
      <c r="L125" s="1">
        <v>42723</v>
      </c>
      <c r="M125" s="1">
        <v>43131</v>
      </c>
    </row>
    <row r="126" spans="1:13" x14ac:dyDescent="0.25">
      <c r="A126">
        <v>152.0125467</v>
      </c>
      <c r="B126" t="s">
        <v>15</v>
      </c>
      <c r="C126" t="s">
        <v>368</v>
      </c>
      <c r="D126" t="s">
        <v>369</v>
      </c>
      <c r="F126" t="s">
        <v>370</v>
      </c>
      <c r="H126" t="s">
        <v>371</v>
      </c>
      <c r="I126" t="s">
        <v>20</v>
      </c>
      <c r="J126" t="s">
        <v>372</v>
      </c>
      <c r="K126" s="1">
        <v>42689</v>
      </c>
      <c r="L126" s="1">
        <v>42689</v>
      </c>
      <c r="M126" s="1">
        <v>43131</v>
      </c>
    </row>
    <row r="127" spans="1:13" x14ac:dyDescent="0.25">
      <c r="A127">
        <v>152.01261919999999</v>
      </c>
      <c r="B127" t="s">
        <v>15</v>
      </c>
      <c r="C127" t="s">
        <v>248</v>
      </c>
      <c r="D127" t="s">
        <v>369</v>
      </c>
      <c r="F127" t="s">
        <v>373</v>
      </c>
      <c r="H127" t="s">
        <v>371</v>
      </c>
      <c r="I127" t="s">
        <v>20</v>
      </c>
      <c r="J127" t="str">
        <f>"05086"</f>
        <v>05086</v>
      </c>
      <c r="K127" s="1">
        <v>42723</v>
      </c>
      <c r="L127" s="1">
        <v>42723</v>
      </c>
      <c r="M127" s="1">
        <v>43131</v>
      </c>
    </row>
    <row r="128" spans="1:13" x14ac:dyDescent="0.25">
      <c r="A128">
        <v>152.01268809999999</v>
      </c>
      <c r="B128" t="s">
        <v>15</v>
      </c>
      <c r="C128" t="s">
        <v>58</v>
      </c>
      <c r="D128" t="s">
        <v>442</v>
      </c>
      <c r="F128" t="s">
        <v>443</v>
      </c>
      <c r="H128" t="s">
        <v>371</v>
      </c>
      <c r="I128" t="s">
        <v>20</v>
      </c>
      <c r="J128" t="str">
        <f>"05086"</f>
        <v>05086</v>
      </c>
      <c r="K128" s="1">
        <v>42733</v>
      </c>
      <c r="L128" s="1">
        <v>42733</v>
      </c>
      <c r="M128" s="1">
        <v>43131</v>
      </c>
    </row>
    <row r="129" spans="1:13" x14ac:dyDescent="0.25">
      <c r="A129">
        <v>152.01267559999999</v>
      </c>
      <c r="B129" t="s">
        <v>15</v>
      </c>
      <c r="C129" t="s">
        <v>187</v>
      </c>
      <c r="D129" t="s">
        <v>188</v>
      </c>
      <c r="F129" t="s">
        <v>189</v>
      </c>
      <c r="H129" t="s">
        <v>190</v>
      </c>
      <c r="I129" t="s">
        <v>20</v>
      </c>
      <c r="J129" t="str">
        <f>"05874"</f>
        <v>05874</v>
      </c>
      <c r="K129" s="1">
        <v>42731</v>
      </c>
      <c r="L129" s="1">
        <v>42731</v>
      </c>
      <c r="M129" s="1">
        <v>43131</v>
      </c>
    </row>
    <row r="130" spans="1:13" x14ac:dyDescent="0.25">
      <c r="A130">
        <v>152.0126928</v>
      </c>
      <c r="B130" t="s">
        <v>15</v>
      </c>
      <c r="C130" t="s">
        <v>432</v>
      </c>
      <c r="D130" t="s">
        <v>433</v>
      </c>
      <c r="F130" t="s">
        <v>434</v>
      </c>
      <c r="H130" t="s">
        <v>435</v>
      </c>
      <c r="I130" t="s">
        <v>20</v>
      </c>
      <c r="J130" t="s">
        <v>436</v>
      </c>
      <c r="K130" s="1">
        <v>42733</v>
      </c>
      <c r="L130" s="1">
        <v>42733</v>
      </c>
      <c r="M130" s="1">
        <v>43131</v>
      </c>
    </row>
    <row r="131" spans="1:13" x14ac:dyDescent="0.25">
      <c r="A131">
        <v>152.01263180000001</v>
      </c>
      <c r="B131" t="s">
        <v>15</v>
      </c>
      <c r="C131" t="s">
        <v>304</v>
      </c>
      <c r="D131" t="s">
        <v>305</v>
      </c>
      <c r="F131" t="s">
        <v>306</v>
      </c>
      <c r="H131" t="s">
        <v>307</v>
      </c>
      <c r="I131" t="s">
        <v>20</v>
      </c>
      <c r="J131" t="str">
        <f>"05679"</f>
        <v>05679</v>
      </c>
      <c r="K131" s="1">
        <v>42718</v>
      </c>
      <c r="L131" s="1">
        <v>42718</v>
      </c>
      <c r="M131" s="1">
        <v>43131</v>
      </c>
    </row>
    <row r="132" spans="1:13" x14ac:dyDescent="0.25">
      <c r="A132">
        <v>152.0125649</v>
      </c>
      <c r="B132" t="s">
        <v>15</v>
      </c>
      <c r="C132" t="s">
        <v>397</v>
      </c>
      <c r="D132" t="s">
        <v>398</v>
      </c>
      <c r="F132" t="s">
        <v>399</v>
      </c>
      <c r="H132" t="s">
        <v>400</v>
      </c>
      <c r="I132" t="s">
        <v>20</v>
      </c>
      <c r="J132" t="s">
        <v>401</v>
      </c>
      <c r="K132" s="1">
        <v>42696</v>
      </c>
      <c r="L132" s="1">
        <v>42696</v>
      </c>
      <c r="M132" s="1">
        <v>43131</v>
      </c>
    </row>
    <row r="133" spans="1:13" x14ac:dyDescent="0.25">
      <c r="A133" t="str">
        <f>"152.0126320"</f>
        <v>152.0126320</v>
      </c>
      <c r="B133" t="s">
        <v>15</v>
      </c>
      <c r="C133" t="s">
        <v>16</v>
      </c>
      <c r="D133" t="s">
        <v>236</v>
      </c>
      <c r="F133" t="s">
        <v>237</v>
      </c>
      <c r="H133" t="s">
        <v>238</v>
      </c>
      <c r="I133" t="s">
        <v>20</v>
      </c>
      <c r="J133" t="str">
        <f>"05089"</f>
        <v>05089</v>
      </c>
      <c r="K133" s="1">
        <v>42718</v>
      </c>
      <c r="L133" s="1">
        <v>42718</v>
      </c>
      <c r="M133" s="1">
        <v>43131</v>
      </c>
    </row>
    <row r="134" spans="1:13" x14ac:dyDescent="0.25">
      <c r="A134">
        <v>152.01261779999999</v>
      </c>
      <c r="B134" t="s">
        <v>15</v>
      </c>
      <c r="C134" t="s">
        <v>191</v>
      </c>
      <c r="D134" t="s">
        <v>192</v>
      </c>
      <c r="F134" t="s">
        <v>193</v>
      </c>
      <c r="H134" t="s">
        <v>194</v>
      </c>
      <c r="I134" t="s">
        <v>20</v>
      </c>
      <c r="J134" t="s">
        <v>195</v>
      </c>
      <c r="K134" s="1">
        <v>42720</v>
      </c>
      <c r="L134" s="1">
        <v>42720</v>
      </c>
      <c r="M134" s="1">
        <v>43131</v>
      </c>
    </row>
  </sheetData>
  <sortState ref="A2:O134">
    <sortCondition ref="H2:H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Wastewater_Water_System_Designe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Pinon, Maria</dc:creator>
  <cp:lastModifiedBy>Pinon, Maria</cp:lastModifiedBy>
  <dcterms:created xsi:type="dcterms:W3CDTF">2017-02-08T17:08:57Z</dcterms:created>
  <dcterms:modified xsi:type="dcterms:W3CDTF">2017-02-08T17:13:28Z</dcterms:modified>
</cp:coreProperties>
</file>