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U:\MyFiles\"/>
    </mc:Choice>
  </mc:AlternateContent>
  <bookViews>
    <workbookView xWindow="0" yWindow="60" windowWidth="17592" windowHeight="6696"/>
  </bookViews>
  <sheets>
    <sheet name="P Simple Method Calcs" sheetId="1" r:id="rId1"/>
    <sheet name="Sediment Simple Method Calcs" sheetId="5" r:id="rId2"/>
    <sheet name="Guidance" sheetId="3" r:id="rId3"/>
    <sheet name="Dropdown table" sheetId="4" r:id="rId4"/>
  </sheets>
  <definedNames>
    <definedName name="Land_Use">'Dropdown table'!$B$3:$C$26</definedName>
    <definedName name="Land_Use_Rates">'Dropdown table'!$B$3:$C$28</definedName>
    <definedName name="OffsetType">Guidance!$C$8:$C$9</definedName>
    <definedName name="_xlnm.Print_Area" localSheetId="2">Guidance!$B$2:$B$28</definedName>
    <definedName name="_xlnm.Print_Area" localSheetId="0">'P Simple Method Calcs'!$A$1:$J$49</definedName>
    <definedName name="Total_Loading_lbs_ac_yr">'Dropdown table'!$C$3:$C$28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F38" i="1" l="1"/>
  <c r="F32" i="1"/>
  <c r="F33" i="5"/>
  <c r="F34" i="5"/>
  <c r="G34" i="5" s="1"/>
  <c r="I34" i="5" s="1"/>
  <c r="F35" i="5"/>
  <c r="G35" i="5" s="1"/>
  <c r="I35" i="5" s="1"/>
  <c r="F32" i="5"/>
  <c r="F26" i="5"/>
  <c r="G26" i="5" s="1"/>
  <c r="I26" i="5" s="1"/>
  <c r="F27" i="5"/>
  <c r="G27" i="5" s="1"/>
  <c r="I27" i="5" s="1"/>
  <c r="F28" i="5"/>
  <c r="G28" i="5" s="1"/>
  <c r="I28" i="5" s="1"/>
  <c r="F25" i="5"/>
  <c r="G25" i="5" s="1"/>
  <c r="G33" i="5"/>
  <c r="I33" i="5" s="1"/>
  <c r="G32" i="5" l="1"/>
  <c r="I25" i="5" l="1"/>
  <c r="I29" i="5" s="1"/>
  <c r="I32" i="5"/>
  <c r="I36" i="5" s="1"/>
  <c r="I38" i="5" s="1"/>
  <c r="G26" i="1"/>
  <c r="I26" i="1" s="1"/>
  <c r="I25" i="1"/>
  <c r="I40" i="5" l="1"/>
  <c r="G38" i="1"/>
  <c r="I38" i="1" s="1"/>
  <c r="G32" i="1" l="1"/>
  <c r="I32" i="1" s="1"/>
  <c r="I34" i="1" s="1"/>
  <c r="I40" i="1"/>
  <c r="I42" i="1" l="1"/>
  <c r="I44" i="1" s="1"/>
</calcChain>
</file>

<file path=xl/sharedStrings.xml><?xml version="1.0" encoding="utf-8"?>
<sst xmlns="http://schemas.openxmlformats.org/spreadsheetml/2006/main" count="156" uniqueCount="104">
  <si>
    <r>
      <t>Rv = 0.05 + 0.009 * I</t>
    </r>
    <r>
      <rPr>
        <b/>
        <vertAlign val="subscript"/>
        <sz val="11"/>
        <color theme="1"/>
        <rFont val="Calibri"/>
        <family val="2"/>
        <scheme val="minor"/>
      </rPr>
      <t>a</t>
    </r>
  </si>
  <si>
    <t xml:space="preserve">Where: </t>
  </si>
  <si>
    <t>Land Cover type</t>
  </si>
  <si>
    <r>
      <rPr>
        <b/>
        <sz val="11"/>
        <color theme="1"/>
        <rFont val="Calibri"/>
        <family val="2"/>
        <scheme val="minor"/>
      </rPr>
      <t>P</t>
    </r>
    <r>
      <rPr>
        <sz val="11"/>
        <color theme="1"/>
        <rFont val="Calibri"/>
        <family val="2"/>
        <scheme val="minor"/>
      </rPr>
      <t xml:space="preserve"> = Yearly rainfall depth (in) </t>
    </r>
  </si>
  <si>
    <r>
      <t>L =  0.226* P * P</t>
    </r>
    <r>
      <rPr>
        <b/>
        <vertAlign val="subscript"/>
        <sz val="11"/>
        <color theme="1"/>
        <rFont val="Calibri"/>
        <family val="2"/>
        <scheme val="minor"/>
      </rPr>
      <t xml:space="preserve">j </t>
    </r>
    <r>
      <rPr>
        <b/>
        <sz val="11"/>
        <color theme="1"/>
        <rFont val="Calibri"/>
        <family val="2"/>
        <scheme val="minor"/>
      </rPr>
      <t>* R</t>
    </r>
    <r>
      <rPr>
        <b/>
        <vertAlign val="subscript"/>
        <sz val="11"/>
        <color theme="1"/>
        <rFont val="Calibri"/>
        <family val="2"/>
        <scheme val="minor"/>
      </rPr>
      <t>v</t>
    </r>
    <r>
      <rPr>
        <b/>
        <sz val="11"/>
        <color theme="1"/>
        <rFont val="Calibri"/>
        <family val="2"/>
        <scheme val="minor"/>
      </rPr>
      <t xml:space="preserve"> *A* C</t>
    </r>
  </si>
  <si>
    <t>Lbs to be offset</t>
  </si>
  <si>
    <t xml:space="preserve"> </t>
  </si>
  <si>
    <t>Site area (ac)</t>
  </si>
  <si>
    <t>Forest</t>
  </si>
  <si>
    <t>Loading Rate</t>
  </si>
  <si>
    <t>Generic agricultural land</t>
  </si>
  <si>
    <t>Continuous hay</t>
  </si>
  <si>
    <t>Pasture</t>
  </si>
  <si>
    <t>Farmstead</t>
  </si>
  <si>
    <t>Roads_Unpaved</t>
  </si>
  <si>
    <t>Roads_Paved</t>
  </si>
  <si>
    <t>Residential_LD (pervious)</t>
  </si>
  <si>
    <t>Residential_LD (impervious)</t>
  </si>
  <si>
    <t>Residential_MD (pervious)</t>
  </si>
  <si>
    <t>Residential_MD (impervious)</t>
  </si>
  <si>
    <t>Residential_HD (pervious)</t>
  </si>
  <si>
    <t>Residential_HD (impervious)</t>
  </si>
  <si>
    <t>Industrial_Commercial (pervious)</t>
  </si>
  <si>
    <t>Industrial_Commercial (impervious)</t>
  </si>
  <si>
    <t>Wetland_Emergent</t>
  </si>
  <si>
    <t>Wetland_Forested</t>
  </si>
  <si>
    <t xml:space="preserve">Simple Method </t>
  </si>
  <si>
    <t>Existing Land Use</t>
  </si>
  <si>
    <t>Corn-hay rotation on clay soils</t>
  </si>
  <si>
    <t>Continuous corn on clay soils</t>
  </si>
  <si>
    <t>Corn-hay rotation on non-clay soils</t>
  </si>
  <si>
    <t>Continuous corn on non-clay soils</t>
  </si>
  <si>
    <t>Grassland/ Meadow/Brush</t>
  </si>
  <si>
    <t>Forest/Meadow combination</t>
  </si>
  <si>
    <t xml:space="preserve">Developed </t>
  </si>
  <si>
    <t xml:space="preserve">Choose Land Use </t>
  </si>
  <si>
    <t>Loading Rate lbs/ac/yr</t>
  </si>
  <si>
    <t xml:space="preserve"> Guidance</t>
  </si>
  <si>
    <r>
      <rPr>
        <b/>
        <sz val="11"/>
        <color theme="1"/>
        <rFont val="Calibri"/>
        <family val="2"/>
        <scheme val="minor"/>
      </rPr>
      <t xml:space="preserve">L </t>
    </r>
    <r>
      <rPr>
        <sz val="11"/>
        <color theme="1"/>
        <rFont val="Calibri"/>
        <family val="2"/>
        <scheme val="minor"/>
      </rPr>
      <t xml:space="preserve">= Annual load (lbs) </t>
    </r>
  </si>
  <si>
    <r>
      <rPr>
        <b/>
        <sz val="11"/>
        <color theme="1"/>
        <rFont val="Calibri"/>
        <family val="2"/>
        <scheme val="minor"/>
      </rPr>
      <t>P</t>
    </r>
    <r>
      <rPr>
        <b/>
        <vertAlign val="subscript"/>
        <sz val="11"/>
        <color theme="1"/>
        <rFont val="Calibri"/>
        <family val="2"/>
        <scheme val="minor"/>
      </rPr>
      <t>j</t>
    </r>
    <r>
      <rPr>
        <sz val="11"/>
        <color theme="1"/>
        <rFont val="Calibri"/>
        <family val="2"/>
        <scheme val="minor"/>
      </rPr>
      <t xml:space="preserve"> = Fraction of rainfall events producing runoff (use 0.9)</t>
    </r>
  </si>
  <si>
    <r>
      <rPr>
        <b/>
        <sz val="11"/>
        <color theme="1"/>
        <rFont val="Calibri"/>
        <family val="2"/>
        <scheme val="minor"/>
      </rPr>
      <t>A</t>
    </r>
    <r>
      <rPr>
        <sz val="11"/>
        <color theme="1"/>
        <rFont val="Calibri"/>
        <family val="2"/>
        <scheme val="minor"/>
      </rPr>
      <t xml:space="preserve"> = Site area (acres)</t>
    </r>
  </si>
  <si>
    <r>
      <rPr>
        <b/>
        <sz val="11"/>
        <color theme="1"/>
        <rFont val="Calibri"/>
        <family val="2"/>
        <scheme val="minor"/>
      </rPr>
      <t>C</t>
    </r>
    <r>
      <rPr>
        <sz val="11"/>
        <color theme="1"/>
        <rFont val="Calibri"/>
        <family val="2"/>
        <scheme val="minor"/>
      </rPr>
      <t xml:space="preserve"> = Average annual pollutant concentration (mg/l), see 'Guidance'</t>
    </r>
  </si>
  <si>
    <r>
      <rPr>
        <b/>
        <sz val="11"/>
        <color theme="1"/>
        <rFont val="Calibri"/>
        <family val="2"/>
        <scheme val="minor"/>
      </rPr>
      <t xml:space="preserve">0.226 </t>
    </r>
    <r>
      <rPr>
        <sz val="11"/>
        <color theme="1"/>
        <rFont val="Calibri"/>
        <family val="2"/>
        <scheme val="minor"/>
      </rPr>
      <t>= Unit conversion factor</t>
    </r>
  </si>
  <si>
    <t>Where:</t>
  </si>
  <si>
    <t>Additional informaiton on the Simple Method can be found on the 'Guidance' tab</t>
  </si>
  <si>
    <r>
      <rPr>
        <b/>
        <sz val="11"/>
        <color theme="1"/>
        <rFont val="Calibri"/>
        <family val="2"/>
        <scheme val="minor"/>
      </rPr>
      <t>R</t>
    </r>
    <r>
      <rPr>
        <b/>
        <vertAlign val="subscript"/>
        <sz val="11"/>
        <color theme="1"/>
        <rFont val="Calibri"/>
        <family val="2"/>
        <scheme val="minor"/>
      </rPr>
      <t>v</t>
    </r>
    <r>
      <rPr>
        <sz val="11"/>
        <color theme="1"/>
        <rFont val="Calibri"/>
        <family val="2"/>
        <scheme val="minor"/>
      </rPr>
      <t xml:space="preserve"> = Runoff Coefficient</t>
    </r>
  </si>
  <si>
    <r>
      <rPr>
        <b/>
        <sz val="11"/>
        <color theme="1"/>
        <rFont val="Calibri"/>
        <family val="2"/>
        <scheme val="minor"/>
      </rPr>
      <t>P</t>
    </r>
    <r>
      <rPr>
        <b/>
        <vertAlign val="subscript"/>
        <sz val="11"/>
        <color theme="1"/>
        <rFont val="Calibri"/>
        <family val="2"/>
        <scheme val="minor"/>
      </rPr>
      <t>j</t>
    </r>
    <r>
      <rPr>
        <b/>
        <sz val="11"/>
        <color theme="1"/>
        <rFont val="Calibri"/>
        <family val="2"/>
        <scheme val="minor"/>
      </rPr>
      <t xml:space="preserve"> </t>
    </r>
  </si>
  <si>
    <r>
      <t xml:space="preserve">Project </t>
    </r>
    <r>
      <rPr>
        <b/>
        <sz val="11"/>
        <color theme="1"/>
        <rFont val="Calibri"/>
        <family val="2"/>
        <scheme val="minor"/>
      </rPr>
      <t>P</t>
    </r>
    <r>
      <rPr>
        <b/>
        <vertAlign val="superscript"/>
        <sz val="11"/>
        <color theme="1"/>
        <rFont val="Calibri"/>
        <family val="2"/>
        <scheme val="minor"/>
      </rPr>
      <t>*</t>
    </r>
  </si>
  <si>
    <r>
      <rPr>
        <u/>
        <vertAlign val="superscript"/>
        <sz val="9"/>
        <color theme="10"/>
        <rFont val="Calibri"/>
        <family val="2"/>
        <scheme val="minor"/>
      </rPr>
      <t>*</t>
    </r>
    <r>
      <rPr>
        <u/>
        <sz val="9"/>
        <color theme="10"/>
        <rFont val="Calibri"/>
        <family val="2"/>
        <scheme val="minor"/>
      </rPr>
      <t>http://www.ncdc.noaa.gov/cdo-web/datatools/normals</t>
    </r>
  </si>
  <si>
    <t xml:space="preserve">                  Offset Calculations</t>
  </si>
  <si>
    <t>For sites with existing development, use the Simple Method :</t>
  </si>
  <si>
    <t>Load (lbs)</t>
  </si>
  <si>
    <r>
      <rPr>
        <b/>
        <sz val="11"/>
        <color theme="1"/>
        <rFont val="Calibri"/>
        <family val="2"/>
        <scheme val="minor"/>
      </rPr>
      <t>Project Name</t>
    </r>
    <r>
      <rPr>
        <sz val="11"/>
        <color theme="1"/>
        <rFont val="Calibri"/>
        <family val="2"/>
        <scheme val="minor"/>
      </rPr>
      <t xml:space="preserve">: </t>
    </r>
  </si>
  <si>
    <t>Pre-Development Condition</t>
  </si>
  <si>
    <r>
      <t>I</t>
    </r>
    <r>
      <rPr>
        <b/>
        <vertAlign val="subscript"/>
        <sz val="9"/>
        <color theme="1"/>
        <rFont val="Calibri"/>
        <family val="2"/>
        <scheme val="minor"/>
      </rPr>
      <t>a</t>
    </r>
    <r>
      <rPr>
        <b/>
        <sz val="9"/>
        <color theme="1"/>
        <rFont val="Calibri"/>
        <family val="2"/>
        <scheme val="minor"/>
      </rPr>
      <t xml:space="preserve"> (%)</t>
    </r>
  </si>
  <si>
    <r>
      <t>R</t>
    </r>
    <r>
      <rPr>
        <b/>
        <vertAlign val="subscript"/>
        <sz val="9"/>
        <color theme="1"/>
        <rFont val="Calibri"/>
        <family val="2"/>
        <scheme val="minor"/>
      </rPr>
      <t>v</t>
    </r>
  </si>
  <si>
    <t>C (mg/L)</t>
  </si>
  <si>
    <t>Imp. Area (ac)</t>
  </si>
  <si>
    <t>Site Area (ac)</t>
  </si>
  <si>
    <t>Existing Conditions</t>
  </si>
  <si>
    <t>For undeveloped sites use these equations:</t>
  </si>
  <si>
    <t>OR</t>
  </si>
  <si>
    <t>Pre-Dev. Total</t>
  </si>
  <si>
    <t xml:space="preserve">Post-Development </t>
  </si>
  <si>
    <t>Post-Dev. Total</t>
  </si>
  <si>
    <t xml:space="preserve">Land Cover </t>
  </si>
  <si>
    <t>Developed</t>
  </si>
  <si>
    <t xml:space="preserve">Load Difference </t>
  </si>
  <si>
    <t>Post-dev. load after treatment is provided</t>
  </si>
  <si>
    <r>
      <rPr>
        <i/>
        <sz val="11"/>
        <rFont val="Calibri"/>
        <family val="2"/>
        <scheme val="minor"/>
      </rPr>
      <t xml:space="preserve">The Simple Method estimates pollutant loading of stormwater runoff for urban and developed areas. This worksheet includes the data and calculations to be used for computation of existing and post-development loads under the </t>
    </r>
    <r>
      <rPr>
        <i/>
        <u/>
        <sz val="11"/>
        <rFont val="Calibri"/>
        <family val="2"/>
        <scheme val="minor"/>
      </rPr>
      <t>Interim Procedure for Offsets for Discharges of Phosphorus to Lake Champlain and Waters that Contribute to the Impairment of Lake Champlain</t>
    </r>
    <r>
      <rPr>
        <i/>
        <sz val="11"/>
        <rFont val="Calibri"/>
        <family val="2"/>
        <scheme val="minor"/>
      </rPr>
      <t>.  Fill in the shaded fields bas</t>
    </r>
    <r>
      <rPr>
        <i/>
        <sz val="11"/>
        <color theme="1"/>
        <rFont val="Calibri"/>
        <family val="2"/>
        <scheme val="minor"/>
      </rPr>
      <t xml:space="preserve">ed on the project site attributes. </t>
    </r>
  </si>
  <si>
    <t>And:</t>
  </si>
  <si>
    <t>Defining Pre-Development Conditions</t>
  </si>
  <si>
    <t>Average Annual Phosphorus Concentration for Developed Lands (C) in mg/l</t>
  </si>
  <si>
    <r>
      <t xml:space="preserve">* See </t>
    </r>
    <r>
      <rPr>
        <i/>
        <sz val="11"/>
        <rFont val="Calibri"/>
        <family val="2"/>
        <scheme val="minor"/>
      </rPr>
      <t>Interim Procedure</t>
    </r>
    <r>
      <rPr>
        <sz val="11"/>
        <rFont val="Calibri"/>
        <family val="2"/>
        <scheme val="minor"/>
      </rPr>
      <t xml:space="preserve"> </t>
    </r>
    <r>
      <rPr>
        <i/>
        <sz val="11"/>
        <rFont val="Calibri"/>
        <family val="2"/>
        <scheme val="minor"/>
      </rPr>
      <t>Guidance Document</t>
    </r>
    <r>
      <rPr>
        <sz val="11"/>
        <rFont val="Calibri"/>
        <family val="2"/>
        <scheme val="minor"/>
      </rPr>
      <t xml:space="preserve"> for basis of this value.</t>
    </r>
  </si>
  <si>
    <r>
      <rPr>
        <b/>
        <sz val="11"/>
        <color theme="1"/>
        <rFont val="Calibri"/>
        <family val="2"/>
        <scheme val="minor"/>
      </rPr>
      <t xml:space="preserve">A </t>
    </r>
    <r>
      <rPr>
        <sz val="11"/>
        <color theme="1"/>
        <rFont val="Calibri"/>
        <family val="2"/>
        <scheme val="minor"/>
      </rPr>
      <t xml:space="preserve">: Site area in acres. </t>
    </r>
  </si>
  <si>
    <r>
      <rPr>
        <b/>
        <sz val="11"/>
        <color theme="1"/>
        <rFont val="Calibri"/>
        <family val="2"/>
        <scheme val="minor"/>
      </rPr>
      <t xml:space="preserve">C-values for Phosphorus:  </t>
    </r>
    <r>
      <rPr>
        <sz val="11"/>
        <color theme="1"/>
        <rFont val="Calibri"/>
        <family val="2"/>
        <scheme val="minor"/>
      </rPr>
      <t>VT DEC is in agreement with other jurisdications (e.g., State of Maryland, State of Minnesota) that the variability in empirical phosphorus concentrations is too great to meaningully assign different discrete phosphorus C values to different developed land cover types.  VT DEC has instead used the Lake Champlain Basin baseline SWAT modeling to solve algabraically for the C factor needed to match current best estimates of developed land phosphorus export.  Further docuemation of this approach is available from VT DEC.</t>
    </r>
  </si>
  <si>
    <r>
      <rPr>
        <b/>
        <sz val="11"/>
        <color theme="1"/>
        <rFont val="Calibri"/>
        <family val="2"/>
        <scheme val="minor"/>
      </rPr>
      <t>C-Values for Sediment</t>
    </r>
    <r>
      <rPr>
        <sz val="11"/>
        <color theme="1"/>
        <rFont val="Calibri"/>
        <family val="2"/>
        <scheme val="minor"/>
      </rPr>
      <t>: VT DEC will continue to allow designers to use literature supported C values that best describe a project's conditions. The source of any values used must be cited and is subject to Agency review.</t>
    </r>
  </si>
  <si>
    <r>
      <t>0.44 mg/L for all types of non-transportation developed land.</t>
    </r>
    <r>
      <rPr>
        <vertAlign val="superscript"/>
        <sz val="11"/>
        <rFont val="Calibri"/>
        <family val="2"/>
        <scheme val="minor"/>
      </rPr>
      <t>*</t>
    </r>
  </si>
  <si>
    <r>
      <rPr>
        <b/>
        <sz val="11"/>
        <color theme="1"/>
        <rFont val="Calibri"/>
        <family val="2"/>
        <scheme val="minor"/>
      </rPr>
      <t>L :</t>
    </r>
    <r>
      <rPr>
        <sz val="11"/>
        <color theme="1"/>
        <rFont val="Calibri"/>
        <family val="2"/>
        <scheme val="minor"/>
      </rPr>
      <t xml:space="preserve"> Simple Method estimate of the annual pollutant load in lbs/year.</t>
    </r>
  </si>
  <si>
    <r>
      <rPr>
        <b/>
        <sz val="11"/>
        <color theme="1"/>
        <rFont val="Calibri"/>
        <family val="2"/>
        <scheme val="minor"/>
      </rPr>
      <t xml:space="preserve">P </t>
    </r>
    <r>
      <rPr>
        <sz val="11"/>
        <color theme="1"/>
        <rFont val="Calibri"/>
        <family val="2"/>
        <scheme val="minor"/>
      </rPr>
      <t xml:space="preserve">: The yearly rainfall depth in inches.  Appropriate values for stations throughout Vermont can be found at the  </t>
    </r>
    <r>
      <rPr>
        <i/>
        <sz val="11"/>
        <color theme="1"/>
        <rFont val="Calibri"/>
        <family val="2"/>
        <scheme val="minor"/>
      </rPr>
      <t>NOAA, Data Tools: 1981-2001 Normals</t>
    </r>
    <r>
      <rPr>
        <sz val="11"/>
        <color theme="1"/>
        <rFont val="Calibri"/>
        <family val="2"/>
        <scheme val="minor"/>
      </rPr>
      <t xml:space="preserve"> website (http://www.ncdc.noaa.gov/cdo-web/datatools/normals).  From the website, select the "</t>
    </r>
    <r>
      <rPr>
        <i/>
        <sz val="11"/>
        <color theme="1"/>
        <rFont val="Calibri"/>
        <family val="2"/>
        <scheme val="minor"/>
      </rPr>
      <t>Annual/Seasonal Normals</t>
    </r>
    <r>
      <rPr>
        <sz val="11"/>
        <color theme="1"/>
        <rFont val="Calibri"/>
        <family val="2"/>
        <scheme val="minor"/>
      </rPr>
      <t>" tab, then select "</t>
    </r>
    <r>
      <rPr>
        <i/>
        <sz val="11"/>
        <color theme="1"/>
        <rFont val="Calibri"/>
        <family val="2"/>
        <scheme val="minor"/>
      </rPr>
      <t>Vermont</t>
    </r>
    <r>
      <rPr>
        <sz val="11"/>
        <color theme="1"/>
        <rFont val="Calibri"/>
        <family val="2"/>
        <scheme val="minor"/>
      </rPr>
      <t xml:space="preserve">", and finally select the station closest to the project site.  The Average Annual Precip number can be taken directly from the resulting table and used in Simple Method calculations. </t>
    </r>
  </si>
  <si>
    <r>
      <t>Simple Method Equation Guidance (L =  0.226 * P * P</t>
    </r>
    <r>
      <rPr>
        <b/>
        <vertAlign val="subscript"/>
        <sz val="11"/>
        <color theme="1"/>
        <rFont val="Calibri"/>
        <family val="2"/>
        <scheme val="minor"/>
      </rPr>
      <t xml:space="preserve">j </t>
    </r>
    <r>
      <rPr>
        <b/>
        <sz val="11"/>
        <color theme="1"/>
        <rFont val="Calibri"/>
        <family val="2"/>
        <scheme val="minor"/>
      </rPr>
      <t>* R</t>
    </r>
    <r>
      <rPr>
        <b/>
        <vertAlign val="subscript"/>
        <sz val="11"/>
        <color theme="1"/>
        <rFont val="Calibri"/>
        <family val="2"/>
        <scheme val="minor"/>
      </rPr>
      <t>v</t>
    </r>
    <r>
      <rPr>
        <b/>
        <sz val="11"/>
        <color theme="1"/>
        <rFont val="Calibri"/>
        <family val="2"/>
        <scheme val="minor"/>
      </rPr>
      <t xml:space="preserve"> * A * C)</t>
    </r>
  </si>
  <si>
    <r>
      <rPr>
        <b/>
        <sz val="11"/>
        <color theme="1"/>
        <rFont val="Calibri"/>
        <family val="2"/>
        <scheme val="minor"/>
      </rPr>
      <t>P</t>
    </r>
    <r>
      <rPr>
        <b/>
        <vertAlign val="subscript"/>
        <sz val="11"/>
        <color theme="1"/>
        <rFont val="Calibri"/>
        <family val="2"/>
        <scheme val="minor"/>
      </rPr>
      <t>j</t>
    </r>
    <r>
      <rPr>
        <sz val="11"/>
        <color theme="1"/>
        <rFont val="Calibri"/>
        <family val="2"/>
        <scheme val="minor"/>
      </rPr>
      <t xml:space="preserve"> : "</t>
    </r>
    <r>
      <rPr>
        <i/>
        <sz val="11"/>
        <color theme="1"/>
        <rFont val="Calibri"/>
        <family val="2"/>
        <scheme val="minor"/>
      </rPr>
      <t>The P</t>
    </r>
    <r>
      <rPr>
        <i/>
        <vertAlign val="subscript"/>
        <sz val="11"/>
        <color theme="1"/>
        <rFont val="Calibri"/>
        <family val="2"/>
        <scheme val="minor"/>
      </rPr>
      <t>j</t>
    </r>
    <r>
      <rPr>
        <i/>
        <sz val="11"/>
        <color theme="1"/>
        <rFont val="Calibri"/>
        <family val="2"/>
        <scheme val="minor"/>
      </rPr>
      <t xml:space="preserve"> factor is used to account for the fraction of the annual rainfall that does not produce any measurable runoff.  Many of the storms that occur during the year are so minor that all of the rainfall is stored in surface depressions and eventually evaporates. As a consequence, no runoff is produced... Pj should be set at 0.9.</t>
    </r>
    <r>
      <rPr>
        <sz val="11"/>
        <color theme="1"/>
        <rFont val="Calibri"/>
        <family val="2"/>
        <scheme val="minor"/>
      </rPr>
      <t>" (Maryland 10% rule Guidance Manual, Appenix C)</t>
    </r>
  </si>
  <si>
    <t xml:space="preserve"> Load reduction from treatment (%) (see guidance!)</t>
  </si>
  <si>
    <t xml:space="preserve">      If the existing condition of the project site can be classified as  "developed", meaning comprised of managed turf and impervious surfaces, then the Simple Method shall be used with a C value of 0.44 to determine the pre-development phosphorus load.  If the pre-developed conditon is not developed land (e.g., little to no impervious or managed turf), then unit area loading rates extracted from the Champlain TMDL modeling shall be used.  Select the land use classification best matching existing conditions, enter the land area for that cover type, and the phosphorus loading rate will auto-populate.  The site may seperated among different developed and undeveloped cover types where such a representation would be appropriate, however ensure that the pre-development site area is equal to the post-development site area.  These classifications are subject to Agency review.</t>
  </si>
  <si>
    <t xml:space="preserve">Pre-Development </t>
  </si>
  <si>
    <t>C (mg/L)*</t>
  </si>
  <si>
    <t>Offset Calculations</t>
  </si>
  <si>
    <t>C-Values* from:</t>
  </si>
  <si>
    <t>Ex: Lawn</t>
  </si>
  <si>
    <t xml:space="preserve">Simple Method Pollutant Loading Calculation Worksheet- Sediment </t>
  </si>
  <si>
    <t>Simple Method Pollutant Loading Calculation Worksheet- Phosphorus</t>
  </si>
  <si>
    <t xml:space="preserve">* please be sure to reference where you obtained the C-values for sediment. </t>
  </si>
  <si>
    <t>Percent Load Reduction Provided by Treatment Systems</t>
  </si>
  <si>
    <r>
      <rPr>
        <b/>
        <sz val="11"/>
        <color theme="1"/>
        <rFont val="Calibri"/>
        <family val="2"/>
        <scheme val="minor"/>
      </rPr>
      <t>R</t>
    </r>
    <r>
      <rPr>
        <b/>
        <vertAlign val="subscript"/>
        <sz val="11"/>
        <color theme="1"/>
        <rFont val="Calibri"/>
        <family val="2"/>
        <scheme val="minor"/>
      </rPr>
      <t xml:space="preserve">v </t>
    </r>
    <r>
      <rPr>
        <b/>
        <sz val="11"/>
        <color theme="1"/>
        <rFont val="Calibri"/>
        <family val="2"/>
        <scheme val="minor"/>
      </rPr>
      <t>:</t>
    </r>
    <r>
      <rPr>
        <sz val="11"/>
        <color theme="1"/>
        <rFont val="Calibri"/>
        <family val="2"/>
        <scheme val="minor"/>
      </rPr>
      <t xml:space="preserve"> "</t>
    </r>
    <r>
      <rPr>
        <i/>
        <sz val="11"/>
        <color theme="1"/>
        <rFont val="Calibri"/>
        <family val="2"/>
        <scheme val="minor"/>
      </rPr>
      <t>The Runoff Coefficient for the site depends on the nature of the soils, topography, and cover. However, the primary influence on the R</t>
    </r>
    <r>
      <rPr>
        <i/>
        <vertAlign val="subscript"/>
        <sz val="11"/>
        <color theme="1"/>
        <rFont val="Calibri"/>
        <family val="2"/>
        <scheme val="minor"/>
      </rPr>
      <t>v</t>
    </r>
    <r>
      <rPr>
        <i/>
        <sz val="11"/>
        <color theme="1"/>
        <rFont val="Calibri"/>
        <family val="2"/>
        <scheme val="minor"/>
      </rPr>
      <t xml:space="preserve"> in urban areas is the amount of imperviousness of the site. Impervious area is defined as those surfaces in the landscape that cannot infiltrate rainfall consisting of building rooftops, pavement, sidewalks, driveways, etc.  In the equation R</t>
    </r>
    <r>
      <rPr>
        <i/>
        <vertAlign val="subscript"/>
        <sz val="11"/>
        <color theme="1"/>
        <rFont val="Calibri"/>
        <family val="2"/>
        <scheme val="minor"/>
      </rPr>
      <t>v</t>
    </r>
    <r>
      <rPr>
        <i/>
        <sz val="11"/>
        <color theme="1"/>
        <rFont val="Calibri"/>
        <family val="2"/>
        <scheme val="minor"/>
      </rPr>
      <t xml:space="preserve"> = 0.05 + 0.009(I), “I” represents the percentage of impervious cover expressed as a whole number. A site that is 75% impervious would use I = 75 for the purposes of calculating R</t>
    </r>
    <r>
      <rPr>
        <i/>
        <vertAlign val="subscript"/>
        <sz val="11"/>
        <color theme="1"/>
        <rFont val="Calibri"/>
        <family val="2"/>
        <scheme val="minor"/>
      </rPr>
      <t>v</t>
    </r>
    <r>
      <rPr>
        <i/>
        <sz val="11"/>
        <color theme="1"/>
        <rFont val="Calibri"/>
        <family val="2"/>
        <scheme val="minor"/>
      </rPr>
      <t>.</t>
    </r>
    <r>
      <rPr>
        <sz val="11"/>
        <color theme="1"/>
        <rFont val="Calibri"/>
        <family val="2"/>
        <scheme val="minor"/>
      </rPr>
      <t>" (Maryland 10% rule Guidance Manual, Appendix C)</t>
    </r>
  </si>
  <si>
    <r>
      <t xml:space="preserve">Volume I of the 2002 Vermont Stormwater Management Manual (VSMM) states that the water quality standard is designed to "capture 90 percent of the annual storm events, and to remove 80 percent of the average annual post development total suspended solids load (TSS), and 40 percent of the total phosphorus (TP) load."  Thus if the water quality standard is met in accorance with the VSMM, an </t>
    </r>
    <r>
      <rPr>
        <b/>
        <sz val="11"/>
        <color theme="1"/>
        <rFont val="Calibri"/>
        <family val="2"/>
        <scheme val="minor"/>
      </rPr>
      <t>80%</t>
    </r>
    <r>
      <rPr>
        <sz val="11"/>
        <color theme="1"/>
        <rFont val="Calibri"/>
        <family val="2"/>
        <scheme val="minor"/>
      </rPr>
      <t xml:space="preserve"> sediment load reduction and a </t>
    </r>
    <r>
      <rPr>
        <b/>
        <sz val="11"/>
        <color theme="1"/>
        <rFont val="Calibri"/>
        <family val="2"/>
        <scheme val="minor"/>
      </rPr>
      <t>40%</t>
    </r>
    <r>
      <rPr>
        <sz val="11"/>
        <color theme="1"/>
        <rFont val="Calibri"/>
        <family val="2"/>
        <scheme val="minor"/>
      </rPr>
      <t xml:space="preserve"> TP load reduction</t>
    </r>
    <r>
      <rPr>
        <b/>
        <sz val="11"/>
        <rFont val="Calibri"/>
        <family val="2"/>
        <scheme val="minor"/>
      </rPr>
      <t xml:space="preserve"> </t>
    </r>
    <r>
      <rPr>
        <sz val="11"/>
        <rFont val="Calibri"/>
        <family val="2"/>
        <scheme val="minor"/>
      </rPr>
      <t>can be assumed.  However, if all or a portion of the water quality volume is to be infiltrated using a qualifying practice, a higher TP reduction can be assumed.</t>
    </r>
  </si>
  <si>
    <r>
      <rPr>
        <b/>
        <sz val="11"/>
        <color theme="1"/>
        <rFont val="Calibri"/>
        <family val="2"/>
        <scheme val="minor"/>
      </rPr>
      <t>Infiltration</t>
    </r>
    <r>
      <rPr>
        <sz val="11"/>
        <color theme="1"/>
        <rFont val="Calibri"/>
        <family val="2"/>
        <scheme val="minor"/>
      </rPr>
      <t xml:space="preserve"> systems that will qualify for a higher TP removal rate must infiltrate the entire portion of the water quailty volume that is directed to the practice, without the use of an underdrain or overflow.  Inlet diversion structures may be used to ensure that only the volume that can be fully infiltrated is directed to the practice.  Any surface discharge from the treatment practice up to the 1 year storm condtions will disqualify the practice from getting credit at the higher rate.  For the portion of the water quality volume directed to such a practice, a TP removal rate of </t>
    </r>
    <r>
      <rPr>
        <b/>
        <sz val="11"/>
        <color theme="1"/>
        <rFont val="Calibri"/>
        <family val="2"/>
        <scheme val="minor"/>
      </rPr>
      <t>90%</t>
    </r>
    <r>
      <rPr>
        <sz val="11"/>
        <color theme="1"/>
        <rFont val="Calibri"/>
        <family val="2"/>
        <scheme val="minor"/>
      </rPr>
      <t xml:space="preserve"> may be assumed.  For any portions of the site for which all runoff up to and including the 1 year storm is infiltrated using a qualifying practice, a TP removal rate of </t>
    </r>
    <r>
      <rPr>
        <b/>
        <sz val="11"/>
        <color theme="1"/>
        <rFont val="Calibri"/>
        <family val="2"/>
        <scheme val="minor"/>
      </rPr>
      <t xml:space="preserve">98% </t>
    </r>
    <r>
      <rPr>
        <sz val="11"/>
        <color theme="1"/>
        <rFont val="Calibri"/>
        <family val="2"/>
        <scheme val="minor"/>
      </rPr>
      <t>may be assumed.  When different treatment practices are used to meet stormwater standards, a weighted average may be computed for use site wide.  For example:</t>
    </r>
  </si>
  <si>
    <r>
      <rPr>
        <b/>
        <sz val="11"/>
        <color theme="1"/>
        <rFont val="Calibri"/>
        <family val="2"/>
        <scheme val="minor"/>
      </rPr>
      <t xml:space="preserve">&gt; </t>
    </r>
    <r>
      <rPr>
        <sz val="11"/>
        <color theme="1"/>
        <rFont val="Calibri"/>
        <family val="2"/>
        <scheme val="minor"/>
      </rPr>
      <t>Site infiltrates the water quality volume via a qualifying practice.  Apply a 90% TP removal rate site wide.</t>
    </r>
  </si>
  <si>
    <r>
      <rPr>
        <b/>
        <sz val="11"/>
        <color theme="1"/>
        <rFont val="Calibri"/>
        <family val="2"/>
        <scheme val="minor"/>
      </rPr>
      <t>&gt;</t>
    </r>
    <r>
      <rPr>
        <sz val="11"/>
        <color theme="1"/>
        <rFont val="Calibri"/>
        <family val="2"/>
        <scheme val="minor"/>
      </rPr>
      <t xml:space="preserve"> Site infiltrates the 1 year storm runoff volume via a qualifying practice.  Apply a 98% TP removal rate site wide.</t>
    </r>
  </si>
  <si>
    <r>
      <rPr>
        <b/>
        <sz val="11"/>
        <rFont val="Calibri"/>
        <family val="2"/>
        <scheme val="minor"/>
      </rPr>
      <t>&gt;</t>
    </r>
    <r>
      <rPr>
        <sz val="11"/>
        <rFont val="Calibri"/>
        <family val="2"/>
        <scheme val="minor"/>
      </rPr>
      <t xml:space="preserve"> Site uses a suite of treatment practices, for example water quality infiltration for a quarter of the site, one year storm infiltration for a quarter of the site, and rate based treatment for the remaining half of the site.  Compute a site wide average removal rate (e.g., 0.25*90% + 0.25*98% + 0.25*40% = </t>
    </r>
    <r>
      <rPr>
        <b/>
        <sz val="11"/>
        <rFont val="Calibri"/>
        <family val="2"/>
        <scheme val="minor"/>
      </rPr>
      <t>67%</t>
    </r>
    <r>
      <rPr>
        <sz val="11"/>
        <rFont val="Calibri"/>
        <family val="2"/>
        <scheme val="minor"/>
      </rPr>
      <t>)</t>
    </r>
  </si>
  <si>
    <r>
      <rPr>
        <b/>
        <sz val="11"/>
        <color theme="1"/>
        <rFont val="Calibri"/>
        <family val="2"/>
        <scheme val="minor"/>
      </rPr>
      <t>&gt;</t>
    </r>
    <r>
      <rPr>
        <sz val="11"/>
        <color theme="1"/>
        <rFont val="Calibri"/>
        <family val="2"/>
        <scheme val="minor"/>
      </rPr>
      <t xml:space="preserve"> Site uses a non-infiltration VSMM treatment practice (e.g., wetpond, under-drained bioretention, disconnection).  Apply a 40% TP removal rate site wide.</t>
    </r>
  </si>
  <si>
    <t>Ex. Developed</t>
  </si>
  <si>
    <t xml:space="preserve">If the final load says "none", no further action is needed.  If the number is positive, an offset is required. There are several different options for satisfying offset requirements including the use of additional on-site treatment, the purchase of an existing offset (if available), or the development of an offsite offset project within the same impaired watershed.    </t>
  </si>
  <si>
    <r>
      <rPr>
        <b/>
        <sz val="11"/>
        <color theme="1"/>
        <rFont val="Calibri"/>
        <family val="2"/>
        <scheme val="minor"/>
      </rPr>
      <t>I</t>
    </r>
    <r>
      <rPr>
        <b/>
        <vertAlign val="subscript"/>
        <sz val="11"/>
        <color theme="1"/>
        <rFont val="Calibri"/>
        <family val="2"/>
        <scheme val="minor"/>
      </rPr>
      <t>a</t>
    </r>
    <r>
      <rPr>
        <sz val="11"/>
        <color theme="1"/>
        <rFont val="Calibri"/>
        <family val="2"/>
        <scheme val="minor"/>
      </rPr>
      <t xml:space="preserve">= Whole number percent impervious </t>
    </r>
  </si>
  <si>
    <r>
      <t xml:space="preserve">If the final load difference says "none", no further action is needed.  If the number is positive, an offset is required. There are several different options for satisfying offset requirements including the use of additional on-site treatment, the purchase of an existing offset (if available), or the development of an offsite offset project within the same lake segment drainage area.                                        </t>
    </r>
    <r>
      <rPr>
        <i/>
        <sz val="8"/>
        <color theme="1"/>
        <rFont val="Calibri"/>
        <family val="2"/>
        <scheme val="minor"/>
      </rPr>
      <t>Last revised 11/24/15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</si>
</sst>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vertAlign val="subscript"/>
      <sz val="11"/>
      <color theme="1"/>
      <name val="Calibri"/>
      <family val="2"/>
      <scheme val="minor"/>
    </font>
    <font>
      <b/>
      <i/>
      <sz val="11"/>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
      <b/>
      <sz val="9"/>
      <color theme="1"/>
      <name val="Calibri"/>
      <family val="2"/>
      <scheme val="minor"/>
    </font>
    <font>
      <b/>
      <i/>
      <sz val="14"/>
      <color theme="1"/>
      <name val="Calibri"/>
      <family val="2"/>
      <scheme val="minor"/>
    </font>
    <font>
      <sz val="10"/>
      <color theme="1"/>
      <name val="Arial"/>
      <family val="2"/>
    </font>
    <font>
      <sz val="10"/>
      <name val="Arial"/>
      <family val="2"/>
    </font>
    <font>
      <sz val="11"/>
      <color rgb="FF000000"/>
      <name val="Calibri"/>
      <family val="2"/>
    </font>
    <font>
      <b/>
      <sz val="12"/>
      <name val="Calibri"/>
      <family val="2"/>
      <scheme val="minor"/>
    </font>
    <font>
      <b/>
      <sz val="10"/>
      <name val="Arial"/>
      <family val="2"/>
    </font>
    <font>
      <b/>
      <sz val="14"/>
      <color theme="1"/>
      <name val="Calibri"/>
      <family val="2"/>
      <scheme val="minor"/>
    </font>
    <font>
      <sz val="11"/>
      <color rgb="FFFF0000"/>
      <name val="Calibri"/>
      <family val="2"/>
      <scheme val="minor"/>
    </font>
    <font>
      <i/>
      <u/>
      <sz val="11"/>
      <color theme="1"/>
      <name val="Calibri"/>
      <family val="2"/>
      <scheme val="minor"/>
    </font>
    <font>
      <b/>
      <i/>
      <sz val="11"/>
      <color rgb="FFFF0000"/>
      <name val="Calibri"/>
      <family val="2"/>
      <scheme val="minor"/>
    </font>
    <font>
      <u/>
      <sz val="9"/>
      <color theme="10"/>
      <name val="Calibri"/>
      <family val="2"/>
      <scheme val="minor"/>
    </font>
    <font>
      <b/>
      <vertAlign val="superscript"/>
      <sz val="11"/>
      <color theme="1"/>
      <name val="Calibri"/>
      <family val="2"/>
      <scheme val="minor"/>
    </font>
    <font>
      <u/>
      <vertAlign val="superscript"/>
      <sz val="9"/>
      <color theme="10"/>
      <name val="Calibri"/>
      <family val="2"/>
      <scheme val="minor"/>
    </font>
    <font>
      <b/>
      <vertAlign val="subscript"/>
      <sz val="9"/>
      <color theme="1"/>
      <name val="Calibri"/>
      <family val="2"/>
      <scheme val="minor"/>
    </font>
    <font>
      <i/>
      <sz val="11"/>
      <name val="Calibri"/>
      <family val="2"/>
      <scheme val="minor"/>
    </font>
    <font>
      <i/>
      <u/>
      <sz val="11"/>
      <name val="Calibri"/>
      <family val="2"/>
      <scheme val="minor"/>
    </font>
    <font>
      <i/>
      <vertAlign val="subscript"/>
      <sz val="11"/>
      <color theme="1"/>
      <name val="Calibri"/>
      <family val="2"/>
      <scheme val="minor"/>
    </font>
    <font>
      <vertAlign val="superscript"/>
      <sz val="11"/>
      <name val="Calibri"/>
      <family val="2"/>
      <scheme val="minor"/>
    </font>
    <font>
      <b/>
      <sz val="11"/>
      <name val="Calibri"/>
      <family val="2"/>
      <scheme val="minor"/>
    </font>
    <font>
      <b/>
      <i/>
      <sz val="11"/>
      <name val="Calibri"/>
      <family val="2"/>
      <scheme val="minor"/>
    </font>
    <font>
      <sz val="10"/>
      <color theme="1"/>
      <name val="Calibri"/>
      <family val="2"/>
      <scheme val="minor"/>
    </font>
    <font>
      <sz val="9"/>
      <color theme="1"/>
      <name val="Calibri"/>
      <family val="2"/>
      <scheme val="minor"/>
    </font>
    <font>
      <b/>
      <sz val="11"/>
      <color theme="0" tint="-0.499984740745262"/>
      <name val="Calibri"/>
      <family val="2"/>
      <scheme val="minor"/>
    </font>
    <font>
      <sz val="11"/>
      <color theme="0" tint="-0.499984740745262"/>
      <name val="Calibri"/>
      <family val="2"/>
      <scheme val="minor"/>
    </font>
    <font>
      <i/>
      <sz val="8"/>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10" fillId="0" borderId="0"/>
    <xf numFmtId="0" fontId="1" fillId="0" borderId="0"/>
    <xf numFmtId="0" fontId="1" fillId="0" borderId="0"/>
  </cellStyleXfs>
  <cellXfs count="184">
    <xf numFmtId="0" fontId="0" fillId="0" borderId="0" xfId="0"/>
    <xf numFmtId="0" fontId="2" fillId="0" borderId="1" xfId="0" applyFont="1" applyBorder="1"/>
    <xf numFmtId="0" fontId="0" fillId="0" borderId="5" xfId="0" applyBorder="1"/>
    <xf numFmtId="0" fontId="7" fillId="0" borderId="0" xfId="2" applyFont="1" applyAlignment="1">
      <alignment vertical="center"/>
    </xf>
    <xf numFmtId="0" fontId="0" fillId="0" borderId="0" xfId="0" applyBorder="1"/>
    <xf numFmtId="0" fontId="0" fillId="0" borderId="0" xfId="0" applyBorder="1" applyAlignment="1">
      <alignment horizontal="left" indent="2"/>
    </xf>
    <xf numFmtId="0" fontId="0" fillId="0" borderId="0" xfId="0" applyFill="1" applyBorder="1"/>
    <xf numFmtId="0" fontId="0" fillId="0" borderId="8" xfId="0" applyBorder="1"/>
    <xf numFmtId="0" fontId="13" fillId="0" borderId="1" xfId="0" applyFont="1" applyBorder="1" applyAlignment="1">
      <alignment vertical="center"/>
    </xf>
    <xf numFmtId="0" fontId="0" fillId="0" borderId="18" xfId="0" applyBorder="1"/>
    <xf numFmtId="0" fontId="2" fillId="0" borderId="19" xfId="0" applyFont="1" applyBorder="1"/>
    <xf numFmtId="0" fontId="0" fillId="0" borderId="20" xfId="0" applyBorder="1"/>
    <xf numFmtId="0" fontId="0" fillId="0" borderId="23" xfId="0" applyBorder="1"/>
    <xf numFmtId="0" fontId="2" fillId="0" borderId="5" xfId="0" applyFont="1" applyBorder="1"/>
    <xf numFmtId="0" fontId="11" fillId="0" borderId="0" xfId="3" applyFont="1" applyFill="1" applyBorder="1"/>
    <xf numFmtId="0" fontId="14" fillId="0" borderId="0" xfId="3" applyFont="1" applyFill="1" applyBorder="1"/>
    <xf numFmtId="0" fontId="0" fillId="0" borderId="2" xfId="0" applyFill="1" applyBorder="1" applyProtection="1">
      <protection locked="0"/>
    </xf>
    <xf numFmtId="0" fontId="0" fillId="0" borderId="2" xfId="0" applyBorder="1" applyProtection="1">
      <protection locked="0"/>
    </xf>
    <xf numFmtId="0" fontId="0" fillId="0" borderId="20" xfId="0" applyBorder="1" applyProtection="1">
      <protection locked="0"/>
    </xf>
    <xf numFmtId="0" fontId="0" fillId="0" borderId="33" xfId="0" applyBorder="1" applyProtection="1">
      <protection locked="0"/>
    </xf>
    <xf numFmtId="0" fontId="0" fillId="0" borderId="1" xfId="0" applyBorder="1"/>
    <xf numFmtId="0" fontId="0" fillId="0" borderId="1" xfId="0" applyBorder="1" applyAlignment="1">
      <alignment wrapText="1"/>
    </xf>
    <xf numFmtId="0" fontId="15" fillId="0" borderId="1" xfId="0" applyFont="1" applyBorder="1"/>
    <xf numFmtId="0" fontId="18"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indent="2"/>
    </xf>
    <xf numFmtId="0" fontId="0" fillId="0" borderId="0" xfId="0" applyBorder="1" applyAlignment="1">
      <alignment horizontal="center"/>
    </xf>
    <xf numFmtId="0" fontId="19" fillId="0" borderId="0" xfId="2" applyFont="1" applyBorder="1"/>
    <xf numFmtId="0" fontId="0" fillId="0" borderId="9" xfId="0" applyBorder="1"/>
    <xf numFmtId="0" fontId="2" fillId="0" borderId="12" xfId="0" applyFont="1" applyBorder="1"/>
    <xf numFmtId="0" fontId="19" fillId="0" borderId="7" xfId="2" applyFont="1" applyBorder="1"/>
    <xf numFmtId="0" fontId="0" fillId="0" borderId="6" xfId="0" applyBorder="1"/>
    <xf numFmtId="0" fontId="2" fillId="0" borderId="32" xfId="0" applyFont="1" applyFill="1" applyBorder="1" applyAlignment="1">
      <alignment horizontal="center"/>
    </xf>
    <xf numFmtId="0" fontId="2" fillId="0" borderId="37" xfId="0" applyFont="1" applyBorder="1" applyAlignment="1">
      <alignment horizontal="center"/>
    </xf>
    <xf numFmtId="2" fontId="0" fillId="0" borderId="1" xfId="0" applyNumberFormat="1" applyFill="1" applyBorder="1" applyAlignment="1">
      <alignment horizontal="center"/>
    </xf>
    <xf numFmtId="4" fontId="0" fillId="0" borderId="17" xfId="0" applyNumberFormat="1" applyBorder="1" applyAlignment="1">
      <alignment horizontal="center"/>
    </xf>
    <xf numFmtId="0" fontId="0" fillId="2" borderId="2" xfId="0"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Fill="1" applyBorder="1" applyAlignment="1" applyProtection="1">
      <alignment horizontal="center"/>
      <protection locked="0"/>
    </xf>
    <xf numFmtId="43" fontId="0" fillId="0" borderId="22" xfId="1" applyFont="1" applyBorder="1" applyAlignment="1" applyProtection="1">
      <alignment horizontal="center"/>
      <protection locked="0"/>
    </xf>
    <xf numFmtId="0" fontId="2" fillId="0" borderId="1" xfId="0" applyFont="1" applyBorder="1" applyAlignment="1">
      <alignment horizontal="center"/>
    </xf>
    <xf numFmtId="0" fontId="2" fillId="0" borderId="17" xfId="0" applyFont="1" applyBorder="1" applyAlignment="1">
      <alignment horizontal="center"/>
    </xf>
    <xf numFmtId="0" fontId="2" fillId="0" borderId="22" xfId="0" applyFont="1" applyBorder="1" applyAlignment="1">
      <alignment horizontal="center"/>
    </xf>
    <xf numFmtId="0" fontId="0" fillId="2" borderId="26" xfId="0" applyFill="1" applyBorder="1" applyAlignment="1" applyProtection="1">
      <alignment horizontal="center"/>
      <protection locked="0"/>
    </xf>
    <xf numFmtId="1" fontId="0" fillId="0" borderId="26" xfId="0" applyNumberFormat="1" applyFill="1" applyBorder="1" applyAlignment="1" applyProtection="1">
      <alignment horizontal="center"/>
      <protection locked="0"/>
    </xf>
    <xf numFmtId="0" fontId="0" fillId="0" borderId="26" xfId="0" applyBorder="1" applyAlignment="1" applyProtection="1">
      <alignment horizontal="center"/>
      <protection locked="0"/>
    </xf>
    <xf numFmtId="0" fontId="0" fillId="2" borderId="17" xfId="0" applyFill="1" applyBorder="1" applyAlignment="1" applyProtection="1">
      <alignment horizontal="center"/>
      <protection locked="0"/>
    </xf>
    <xf numFmtId="39" fontId="2" fillId="0" borderId="31" xfId="1" applyNumberFormat="1" applyFont="1" applyFill="1" applyBorder="1" applyAlignment="1">
      <alignment horizontal="center"/>
    </xf>
    <xf numFmtId="2" fontId="2" fillId="0" borderId="22" xfId="1" applyNumberFormat="1" applyFont="1" applyBorder="1" applyAlignment="1">
      <alignment horizontal="center" vertical="center"/>
    </xf>
    <xf numFmtId="2" fontId="0" fillId="0" borderId="27" xfId="1" applyNumberFormat="1" applyFont="1" applyBorder="1" applyAlignment="1" applyProtection="1">
      <alignment horizontal="center"/>
      <protection locked="0"/>
    </xf>
    <xf numFmtId="2" fontId="2" fillId="0" borderId="25" xfId="1" applyNumberFormat="1" applyFont="1" applyBorder="1" applyAlignment="1">
      <alignment horizontal="center"/>
    </xf>
    <xf numFmtId="2" fontId="0" fillId="0" borderId="21" xfId="1" applyNumberFormat="1" applyFont="1" applyBorder="1" applyAlignment="1" applyProtection="1">
      <alignment horizontal="center"/>
      <protection locked="0"/>
    </xf>
    <xf numFmtId="4" fontId="0" fillId="0" borderId="18" xfId="0" applyNumberFormat="1" applyBorder="1" applyAlignment="1">
      <alignment horizontal="center"/>
    </xf>
    <xf numFmtId="0" fontId="2" fillId="0" borderId="24" xfId="0" applyFont="1" applyBorder="1"/>
    <xf numFmtId="0" fontId="0" fillId="0" borderId="0" xfId="0" applyFill="1" applyBorder="1" applyAlignment="1">
      <alignment horizontal="right"/>
    </xf>
    <xf numFmtId="39" fontId="2" fillId="0" borderId="46" xfId="1" applyNumberFormat="1" applyFont="1" applyBorder="1" applyAlignment="1">
      <alignment horizontal="center"/>
    </xf>
    <xf numFmtId="0" fontId="2" fillId="0" borderId="47" xfId="0" applyFont="1" applyBorder="1"/>
    <xf numFmtId="0" fontId="0" fillId="0" borderId="36" xfId="0" applyFill="1" applyBorder="1" applyAlignment="1">
      <alignment horizontal="right"/>
    </xf>
    <xf numFmtId="39" fontId="2" fillId="0" borderId="36" xfId="1" applyNumberFormat="1" applyFont="1" applyFill="1" applyBorder="1" applyAlignment="1">
      <alignment horizontal="center"/>
    </xf>
    <xf numFmtId="0" fontId="0" fillId="0" borderId="29" xfId="0" applyBorder="1"/>
    <xf numFmtId="43" fontId="2" fillId="0" borderId="29" xfId="1" applyFont="1" applyBorder="1"/>
    <xf numFmtId="2" fontId="2" fillId="0" borderId="15" xfId="1" applyNumberFormat="1" applyFont="1" applyBorder="1" applyAlignment="1">
      <alignment horizontal="center"/>
    </xf>
    <xf numFmtId="0" fontId="0" fillId="0" borderId="15" xfId="0" applyBorder="1" applyAlignment="1">
      <alignment horizontal="center"/>
    </xf>
    <xf numFmtId="1" fontId="0" fillId="0" borderId="29" xfId="0" applyNumberFormat="1" applyFill="1" applyBorder="1"/>
    <xf numFmtId="1" fontId="0" fillId="0" borderId="15" xfId="0" applyNumberFormat="1" applyFill="1" applyBorder="1" applyAlignment="1">
      <alignment horizontal="center"/>
    </xf>
    <xf numFmtId="0" fontId="2" fillId="0" borderId="15" xfId="0" applyFont="1" applyBorder="1"/>
    <xf numFmtId="0" fontId="0" fillId="0" borderId="38" xfId="0" applyBorder="1"/>
    <xf numFmtId="0" fontId="0" fillId="0" borderId="5" xfId="0" applyBorder="1" applyAlignment="1" applyProtection="1">
      <alignment horizontal="center"/>
      <protection locked="0"/>
    </xf>
    <xf numFmtId="0" fontId="0" fillId="0" borderId="7" xfId="0" applyBorder="1" applyAlignment="1">
      <alignment horizontal="center"/>
    </xf>
    <xf numFmtId="0" fontId="0" fillId="0" borderId="4" xfId="0" applyBorder="1" applyAlignment="1">
      <alignment horizontal="center"/>
    </xf>
    <xf numFmtId="0" fontId="0" fillId="0" borderId="41" xfId="0" applyBorder="1" applyAlignment="1">
      <alignment horizontal="center"/>
    </xf>
    <xf numFmtId="0" fontId="2" fillId="0" borderId="14" xfId="0" applyFont="1" applyBorder="1" applyAlignment="1">
      <alignment horizontal="center"/>
    </xf>
    <xf numFmtId="0" fontId="16" fillId="0" borderId="0" xfId="0" applyFont="1"/>
    <xf numFmtId="0" fontId="0" fillId="2" borderId="1" xfId="0" applyFill="1" applyBorder="1" applyAlignment="1" applyProtection="1">
      <alignment horizontal="center"/>
      <protection locked="0"/>
    </xf>
    <xf numFmtId="0" fontId="4" fillId="0" borderId="0" xfId="0" applyFont="1" applyBorder="1" applyAlignment="1">
      <alignment horizontal="center" wrapText="1"/>
    </xf>
    <xf numFmtId="0" fontId="2" fillId="0" borderId="32" xfId="0" applyFont="1" applyBorder="1" applyAlignment="1">
      <alignment horizontal="center"/>
    </xf>
    <xf numFmtId="0" fontId="17" fillId="0" borderId="35" xfId="0" applyFont="1" applyFill="1" applyBorder="1" applyAlignment="1">
      <alignment horizontal="left" vertical="center" indent="1"/>
    </xf>
    <xf numFmtId="0" fontId="17" fillId="0" borderId="0" xfId="0" applyFont="1" applyFill="1" applyBorder="1" applyAlignment="1">
      <alignment horizontal="left" vertical="center" indent="1"/>
    </xf>
    <xf numFmtId="2" fontId="0" fillId="0" borderId="0" xfId="0" applyNumberFormat="1"/>
    <xf numFmtId="0" fontId="0" fillId="0" borderId="28" xfId="0" applyBorder="1" applyAlignment="1">
      <alignment horizontal="center"/>
    </xf>
    <xf numFmtId="0" fontId="0" fillId="0" borderId="29" xfId="0" applyBorder="1" applyAlignment="1">
      <alignment horizontal="center"/>
    </xf>
    <xf numFmtId="1" fontId="0" fillId="0" borderId="29" xfId="0" applyNumberFormat="1" applyFill="1" applyBorder="1" applyAlignment="1">
      <alignment horizontal="center"/>
    </xf>
    <xf numFmtId="0" fontId="0" fillId="0" borderId="30" xfId="0" applyBorder="1" applyAlignment="1">
      <alignment horizontal="center"/>
    </xf>
    <xf numFmtId="0" fontId="0" fillId="0" borderId="5" xfId="0" applyFill="1" applyBorder="1" applyProtection="1">
      <protection locked="0"/>
    </xf>
    <xf numFmtId="1" fontId="0" fillId="0" borderId="5" xfId="0" applyNumberFormat="1" applyFill="1" applyBorder="1" applyAlignment="1" applyProtection="1">
      <alignment horizontal="center"/>
      <protection locked="0"/>
    </xf>
    <xf numFmtId="0" fontId="4" fillId="0" borderId="35" xfId="0" applyFont="1" applyBorder="1" applyAlignment="1">
      <alignment horizontal="center" wrapText="1"/>
    </xf>
    <xf numFmtId="0" fontId="4" fillId="0" borderId="18" xfId="0" applyFont="1" applyBorder="1" applyAlignment="1">
      <alignment horizontal="center" wrapText="1"/>
    </xf>
    <xf numFmtId="0" fontId="2" fillId="0" borderId="35" xfId="0" applyFont="1" applyBorder="1" applyAlignment="1">
      <alignment horizontal="left" indent="2"/>
    </xf>
    <xf numFmtId="0" fontId="0" fillId="0" borderId="35" xfId="0" applyBorder="1" applyAlignment="1">
      <alignment horizontal="left"/>
    </xf>
    <xf numFmtId="0" fontId="0" fillId="0" borderId="35" xfId="0" applyBorder="1" applyAlignment="1">
      <alignment horizontal="left" indent="2"/>
    </xf>
    <xf numFmtId="0" fontId="0" fillId="0" borderId="35" xfId="0" applyBorder="1"/>
    <xf numFmtId="0" fontId="0" fillId="0" borderId="39" xfId="0" applyBorder="1"/>
    <xf numFmtId="0" fontId="16" fillId="0" borderId="50" xfId="0" applyFont="1" applyBorder="1"/>
    <xf numFmtId="0" fontId="2" fillId="0" borderId="52" xfId="0" applyFont="1" applyBorder="1"/>
    <xf numFmtId="0" fontId="2" fillId="0" borderId="53" xfId="0" applyFont="1" applyBorder="1" applyAlignment="1">
      <alignment horizontal="center"/>
    </xf>
    <xf numFmtId="0" fontId="9" fillId="0" borderId="0" xfId="0" applyFont="1" applyBorder="1" applyAlignment="1"/>
    <xf numFmtId="0" fontId="0" fillId="0" borderId="50" xfId="0" applyBorder="1"/>
    <xf numFmtId="0" fontId="0" fillId="2" borderId="1" xfId="0" applyFill="1" applyBorder="1" applyProtection="1">
      <protection locked="0"/>
    </xf>
    <xf numFmtId="1" fontId="0" fillId="0" borderId="1" xfId="0" applyNumberFormat="1" applyFill="1" applyBorder="1" applyAlignment="1" applyProtection="1">
      <alignment horizontal="center"/>
      <protection locked="0"/>
    </xf>
    <xf numFmtId="0" fontId="0" fillId="0" borderId="1" xfId="0" applyBorder="1" applyAlignment="1" applyProtection="1">
      <alignment horizontal="center"/>
      <protection locked="0"/>
    </xf>
    <xf numFmtId="2" fontId="0" fillId="0" borderId="17" xfId="1" applyNumberFormat="1" applyFont="1" applyBorder="1" applyAlignment="1" applyProtection="1">
      <alignment horizontal="center"/>
      <protection locked="0"/>
    </xf>
    <xf numFmtId="0" fontId="0" fillId="0" borderId="8" xfId="0" applyBorder="1" applyAlignment="1">
      <alignment horizontal="center"/>
    </xf>
    <xf numFmtId="0" fontId="0" fillId="0" borderId="6" xfId="0" applyBorder="1" applyAlignment="1">
      <alignment horizontal="center"/>
    </xf>
    <xf numFmtId="0" fontId="4" fillId="0" borderId="0"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35" xfId="0" applyFont="1" applyBorder="1"/>
    <xf numFmtId="0" fontId="29" fillId="0" borderId="0" xfId="0" applyFont="1" applyBorder="1"/>
    <xf numFmtId="0" fontId="30" fillId="0" borderId="0" xfId="0" applyFont="1" applyBorder="1"/>
    <xf numFmtId="0" fontId="12" fillId="0" borderId="4" xfId="0" applyFont="1" applyFill="1" applyBorder="1" applyAlignment="1">
      <alignment vertical="center"/>
    </xf>
    <xf numFmtId="2" fontId="12" fillId="0" borderId="1" xfId="0" applyNumberFormat="1" applyFont="1" applyFill="1" applyBorder="1" applyAlignment="1">
      <alignment vertical="center"/>
    </xf>
    <xf numFmtId="0" fontId="0" fillId="0" borderId="0" xfId="0" applyFill="1"/>
    <xf numFmtId="0" fontId="12" fillId="0" borderId="1" xfId="0" applyFont="1" applyFill="1" applyBorder="1" applyAlignment="1">
      <alignment vertical="center"/>
    </xf>
    <xf numFmtId="0" fontId="0" fillId="0" borderId="1" xfId="0" applyFill="1" applyBorder="1"/>
    <xf numFmtId="0" fontId="2" fillId="0" borderId="1" xfId="0" applyFont="1"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0" fontId="7" fillId="0" borderId="48" xfId="0" applyFont="1" applyBorder="1" applyAlignment="1">
      <alignment horizontal="left"/>
    </xf>
    <xf numFmtId="0" fontId="7" fillId="0" borderId="5" xfId="2" applyFont="1" applyBorder="1" applyAlignment="1">
      <alignment horizontal="left"/>
    </xf>
    <xf numFmtId="0" fontId="7" fillId="0" borderId="1" xfId="2" applyFont="1" applyBorder="1" applyAlignment="1"/>
    <xf numFmtId="0" fontId="27" fillId="0" borderId="48" xfId="2" applyFont="1" applyBorder="1" applyAlignment="1">
      <alignment horizontal="left"/>
    </xf>
    <xf numFmtId="0" fontId="0" fillId="0" borderId="2" xfId="0" applyBorder="1" applyAlignment="1">
      <alignment horizontal="left" indent="3"/>
    </xf>
    <xf numFmtId="0" fontId="0" fillId="0" borderId="48" xfId="0" applyBorder="1" applyAlignment="1">
      <alignment horizontal="left" vertical="top" wrapText="1"/>
    </xf>
    <xf numFmtId="0" fontId="0" fillId="0" borderId="2" xfId="0" applyBorder="1" applyAlignment="1">
      <alignment horizontal="left" vertical="top" wrapText="1"/>
    </xf>
    <xf numFmtId="0" fontId="7" fillId="0" borderId="5" xfId="2" applyFont="1" applyBorder="1" applyAlignment="1">
      <alignment horizontal="left" vertical="center" wrapText="1" indent="3"/>
    </xf>
    <xf numFmtId="0" fontId="32" fillId="0" borderId="0" xfId="0" applyFont="1"/>
    <xf numFmtId="0" fontId="31" fillId="0" borderId="0" xfId="2" applyFont="1" applyBorder="1" applyAlignment="1">
      <alignment horizontal="left"/>
    </xf>
    <xf numFmtId="0" fontId="32" fillId="0" borderId="0" xfId="0" applyFont="1" applyBorder="1" applyAlignment="1">
      <alignment horizontal="left" wrapText="1"/>
    </xf>
    <xf numFmtId="0" fontId="32" fillId="0" borderId="0" xfId="0" applyFont="1" applyBorder="1"/>
    <xf numFmtId="0" fontId="32" fillId="0" borderId="0" xfId="0" applyFont="1" applyBorder="1" applyAlignment="1">
      <alignment horizontal="left" indent="3"/>
    </xf>
    <xf numFmtId="0" fontId="32" fillId="0" borderId="0" xfId="2" applyFont="1" applyBorder="1" applyAlignment="1">
      <alignment horizontal="left" vertical="center" indent="3"/>
    </xf>
    <xf numFmtId="0" fontId="0" fillId="0" borderId="2" xfId="0" applyBorder="1" applyAlignment="1">
      <alignment horizontal="left" wrapText="1" indent="3"/>
    </xf>
    <xf numFmtId="0" fontId="0" fillId="2" borderId="1" xfId="0" applyFill="1" applyBorder="1" applyAlignment="1" applyProtection="1">
      <alignment horizontal="center"/>
      <protection locked="0"/>
    </xf>
    <xf numFmtId="0" fontId="6" fillId="0" borderId="55" xfId="0" applyFont="1" applyBorder="1" applyAlignment="1">
      <alignment horizontal="center" wrapText="1"/>
    </xf>
    <xf numFmtId="0" fontId="4" fillId="0" borderId="10" xfId="0" applyFont="1" applyBorder="1" applyAlignment="1">
      <alignment horizontal="center" wrapText="1"/>
    </xf>
    <xf numFmtId="0" fontId="4" fillId="0" borderId="56"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18" xfId="0" applyFont="1" applyBorder="1" applyAlignment="1">
      <alignment horizontal="center" wrapText="1"/>
    </xf>
    <xf numFmtId="0" fontId="4" fillId="0" borderId="34" xfId="0" applyFont="1" applyBorder="1" applyAlignment="1">
      <alignment horizontal="center" wrapText="1"/>
    </xf>
    <xf numFmtId="0" fontId="4" fillId="0" borderId="8" xfId="0" applyFont="1" applyBorder="1" applyAlignment="1">
      <alignment horizontal="center" wrapText="1"/>
    </xf>
    <xf numFmtId="0" fontId="4" fillId="0" borderId="54" xfId="0" applyFont="1" applyBorder="1" applyAlignment="1">
      <alignment horizontal="center" wrapText="1"/>
    </xf>
    <xf numFmtId="0" fontId="9" fillId="0" borderId="39" xfId="0" applyFont="1" applyBorder="1" applyAlignment="1">
      <alignment horizontal="center"/>
    </xf>
    <xf numFmtId="0" fontId="9" fillId="0" borderId="15" xfId="0" applyFont="1" applyBorder="1" applyAlignment="1">
      <alignment horizontal="center"/>
    </xf>
    <xf numFmtId="0" fontId="9" fillId="0" borderId="49" xfId="0" applyFont="1" applyBorder="1" applyAlignment="1">
      <alignment horizontal="center"/>
    </xf>
    <xf numFmtId="0" fontId="9" fillId="0" borderId="35" xfId="0" applyFont="1" applyBorder="1" applyAlignment="1">
      <alignment horizontal="center"/>
    </xf>
    <xf numFmtId="0" fontId="9" fillId="0" borderId="0" xfId="0" applyFont="1" applyBorder="1" applyAlignment="1">
      <alignment horizontal="center"/>
    </xf>
    <xf numFmtId="0" fontId="0" fillId="0" borderId="1" xfId="0" applyFill="1" applyBorder="1" applyAlignment="1">
      <alignment horizontal="center"/>
    </xf>
    <xf numFmtId="0" fontId="6" fillId="0" borderId="35" xfId="0" applyFont="1" applyBorder="1" applyAlignment="1">
      <alignment horizontal="center" wrapText="1"/>
    </xf>
    <xf numFmtId="0" fontId="6" fillId="0" borderId="0" xfId="0" applyFont="1" applyBorder="1" applyAlignment="1">
      <alignment horizontal="center" wrapText="1"/>
    </xf>
    <xf numFmtId="0" fontId="6" fillId="0" borderId="18" xfId="0" applyFont="1" applyBorder="1" applyAlignment="1">
      <alignment horizontal="center" wrapText="1"/>
    </xf>
    <xf numFmtId="0" fontId="6" fillId="0" borderId="51" xfId="0" applyFont="1" applyBorder="1" applyAlignment="1">
      <alignment horizontal="center" wrapText="1"/>
    </xf>
    <xf numFmtId="0" fontId="6" fillId="0" borderId="29" xfId="0" applyFont="1" applyBorder="1" applyAlignment="1">
      <alignment horizontal="center" wrapText="1"/>
    </xf>
    <xf numFmtId="0" fontId="6" fillId="0" borderId="31" xfId="0" applyFont="1" applyBorder="1" applyAlignment="1">
      <alignment horizontal="center" wrapText="1"/>
    </xf>
    <xf numFmtId="0" fontId="0" fillId="0" borderId="9"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28" xfId="0" applyFill="1" applyBorder="1" applyAlignment="1">
      <alignment horizontal="right"/>
    </xf>
    <xf numFmtId="0" fontId="0" fillId="0" borderId="29" xfId="0" applyFill="1" applyBorder="1" applyAlignment="1">
      <alignment horizontal="right"/>
    </xf>
    <xf numFmtId="0" fontId="0" fillId="0" borderId="30" xfId="0" applyFill="1" applyBorder="1" applyAlignment="1">
      <alignment horizontal="right"/>
    </xf>
    <xf numFmtId="0" fontId="2" fillId="0" borderId="36" xfId="0" applyFont="1" applyBorder="1" applyAlignment="1">
      <alignment horizontal="right"/>
    </xf>
    <xf numFmtId="0" fontId="2" fillId="0" borderId="45" xfId="0" applyFont="1" applyBorder="1" applyAlignment="1">
      <alignment horizontal="right"/>
    </xf>
    <xf numFmtId="0" fontId="2" fillId="0" borderId="32" xfId="0" applyFont="1" applyBorder="1" applyAlignment="1">
      <alignment horizontal="center"/>
    </xf>
    <xf numFmtId="0" fontId="2" fillId="0" borderId="16" xfId="0" applyFont="1" applyBorder="1" applyAlignment="1">
      <alignment horizontal="center"/>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7" fillId="0" borderId="34" xfId="0" applyFont="1" applyFill="1" applyBorder="1" applyAlignment="1">
      <alignment horizontal="left" vertical="top" indent="1"/>
    </xf>
    <xf numFmtId="0" fontId="17" fillId="0" borderId="8" xfId="0" applyFont="1" applyFill="1" applyBorder="1" applyAlignment="1">
      <alignment horizontal="left" vertical="top" indent="1"/>
    </xf>
    <xf numFmtId="0" fontId="0" fillId="0" borderId="4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17" fillId="0" borderId="39" xfId="0" applyFont="1" applyFill="1" applyBorder="1" applyAlignment="1">
      <alignment horizontal="left" vertical="center" indent="1"/>
    </xf>
    <xf numFmtId="0" fontId="17" fillId="0" borderId="15" xfId="0" applyFont="1" applyFill="1" applyBorder="1" applyAlignment="1">
      <alignment horizontal="left" vertical="center" indent="1"/>
    </xf>
    <xf numFmtId="0" fontId="17" fillId="0" borderId="33" xfId="0" applyFont="1" applyFill="1" applyBorder="1" applyAlignment="1">
      <alignment horizontal="left" vertical="center" indent="1"/>
    </xf>
    <xf numFmtId="0" fontId="17" fillId="0" borderId="35" xfId="0" applyFont="1" applyFill="1" applyBorder="1" applyAlignment="1">
      <alignment horizontal="left" vertical="center" indent="1"/>
    </xf>
    <xf numFmtId="0" fontId="17" fillId="0" borderId="0" xfId="0" applyFont="1" applyFill="1" applyBorder="1" applyAlignment="1">
      <alignment horizontal="left" vertical="center" indent="1"/>
    </xf>
    <xf numFmtId="0" fontId="17" fillId="0" borderId="13" xfId="0" applyFont="1" applyFill="1" applyBorder="1" applyAlignment="1">
      <alignment horizontal="left" vertical="center" inden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9" fillId="0" borderId="3" xfId="0" applyFont="1" applyBorder="1" applyAlignment="1">
      <alignment horizontal="center"/>
    </xf>
    <xf numFmtId="0" fontId="9" fillId="0" borderId="41" xfId="0" applyFont="1" applyBorder="1" applyAlignment="1">
      <alignment horizontal="center"/>
    </xf>
    <xf numFmtId="0" fontId="9" fillId="0" borderId="4" xfId="0" applyFont="1" applyBorder="1" applyAlignment="1">
      <alignment horizontal="center"/>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cellXfs>
  <cellStyles count="6">
    <cellStyle name="Comma" xfId="1" builtinId="3"/>
    <cellStyle name="Hyperlink" xfId="2" builtinId="8"/>
    <cellStyle name="Normal" xfId="0" builtinId="0"/>
    <cellStyle name="Normal 2" xfId="5"/>
    <cellStyle name="Normal 2 3" xfId="4"/>
    <cellStyle name="Normal 8" xfId="3"/>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dc.noaa.gov/cdo-web/datatools/norma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cdc.noaa.gov/cdo-web/datatools/norma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topLeftCell="A4" zoomScaleNormal="100" workbookViewId="0">
      <selection activeCell="E18" sqref="E18:F18"/>
    </sheetView>
  </sheetViews>
  <sheetFormatPr defaultRowHeight="14.4" x14ac:dyDescent="0.3"/>
  <cols>
    <col min="1" max="1" width="3.109375" customWidth="1"/>
    <col min="2" max="2" width="27.5546875" customWidth="1"/>
    <col min="3" max="3" width="19.5546875" customWidth="1"/>
    <col min="4" max="4" width="15.44140625" customWidth="1"/>
    <col min="5" max="5" width="14.109375" customWidth="1"/>
    <col min="6" max="6" width="14.44140625" customWidth="1"/>
    <col min="7" max="7" width="12.6640625" customWidth="1"/>
    <col min="8" max="8" width="12.33203125" customWidth="1"/>
    <col min="9" max="9" width="12.44140625" customWidth="1"/>
    <col min="10" max="10" width="2.6640625" customWidth="1"/>
    <col min="11" max="11" width="11" customWidth="1"/>
  </cols>
  <sheetData>
    <row r="1" spans="1:10" ht="28.5" customHeight="1" x14ac:dyDescent="0.35">
      <c r="A1" s="9"/>
      <c r="B1" s="142" t="s">
        <v>90</v>
      </c>
      <c r="C1" s="143"/>
      <c r="D1" s="143"/>
      <c r="E1" s="143"/>
      <c r="F1" s="143"/>
      <c r="G1" s="143"/>
      <c r="H1" s="143"/>
      <c r="I1" s="143"/>
      <c r="J1" s="144"/>
    </row>
    <row r="2" spans="1:10" ht="9" customHeight="1" x14ac:dyDescent="0.3">
      <c r="A2" s="9"/>
      <c r="B2" s="133" t="s">
        <v>69</v>
      </c>
      <c r="C2" s="134"/>
      <c r="D2" s="134"/>
      <c r="E2" s="134"/>
      <c r="F2" s="134"/>
      <c r="G2" s="134"/>
      <c r="H2" s="134"/>
      <c r="I2" s="134"/>
      <c r="J2" s="135"/>
    </row>
    <row r="3" spans="1:10" x14ac:dyDescent="0.3">
      <c r="A3" s="9"/>
      <c r="B3" s="136"/>
      <c r="C3" s="137"/>
      <c r="D3" s="137"/>
      <c r="E3" s="137"/>
      <c r="F3" s="137"/>
      <c r="G3" s="137"/>
      <c r="H3" s="137"/>
      <c r="I3" s="137"/>
      <c r="J3" s="138"/>
    </row>
    <row r="4" spans="1:10" ht="31.5" customHeight="1" x14ac:dyDescent="0.3">
      <c r="A4" s="9"/>
      <c r="B4" s="139"/>
      <c r="C4" s="140"/>
      <c r="D4" s="140"/>
      <c r="E4" s="140"/>
      <c r="F4" s="140"/>
      <c r="G4" s="140"/>
      <c r="H4" s="140"/>
      <c r="I4" s="140"/>
      <c r="J4" s="141"/>
    </row>
    <row r="5" spans="1:10" ht="15.75" customHeight="1" x14ac:dyDescent="0.3">
      <c r="A5" s="9"/>
      <c r="B5" s="86"/>
      <c r="C5" s="104"/>
      <c r="D5" s="23"/>
      <c r="E5" s="75"/>
      <c r="F5" s="75"/>
      <c r="G5" s="75"/>
      <c r="H5" s="75"/>
      <c r="I5" s="75" t="s">
        <v>6</v>
      </c>
      <c r="J5" s="87"/>
    </row>
    <row r="6" spans="1:10" ht="15.6" x14ac:dyDescent="0.35">
      <c r="A6" s="9"/>
      <c r="B6" s="88" t="s">
        <v>4</v>
      </c>
      <c r="C6" s="108" t="s">
        <v>44</v>
      </c>
      <c r="D6" s="75"/>
      <c r="E6" s="75"/>
      <c r="F6" s="75"/>
      <c r="G6" s="75"/>
      <c r="H6" s="75"/>
      <c r="I6" s="75"/>
      <c r="J6" s="87"/>
    </row>
    <row r="7" spans="1:10" x14ac:dyDescent="0.3">
      <c r="A7" s="9"/>
      <c r="D7" s="4"/>
      <c r="E7" s="4"/>
      <c r="F7" s="4"/>
      <c r="G7" s="4"/>
      <c r="H7" s="4"/>
      <c r="I7" s="4"/>
      <c r="J7" s="9"/>
    </row>
    <row r="8" spans="1:10" x14ac:dyDescent="0.3">
      <c r="A8" s="9"/>
      <c r="C8" s="4"/>
      <c r="D8" s="4"/>
      <c r="E8" s="4"/>
      <c r="F8" s="4"/>
      <c r="G8" s="4"/>
      <c r="H8" s="4"/>
      <c r="I8" s="4"/>
      <c r="J8" s="9"/>
    </row>
    <row r="9" spans="1:10" x14ac:dyDescent="0.3">
      <c r="A9" s="9"/>
      <c r="B9" s="89" t="s">
        <v>43</v>
      </c>
      <c r="C9" s="4"/>
      <c r="D9" s="4"/>
      <c r="E9" s="4"/>
      <c r="F9" s="24" t="s">
        <v>70</v>
      </c>
      <c r="G9" s="4"/>
      <c r="H9" s="4"/>
      <c r="I9" s="4"/>
      <c r="J9" s="9"/>
    </row>
    <row r="10" spans="1:10" ht="15.6" x14ac:dyDescent="0.35">
      <c r="A10" s="9"/>
      <c r="B10" s="90" t="s">
        <v>38</v>
      </c>
      <c r="C10" s="4"/>
      <c r="D10" s="4"/>
      <c r="E10" s="4"/>
      <c r="F10" s="25" t="s">
        <v>0</v>
      </c>
      <c r="G10" s="4"/>
      <c r="H10" s="4"/>
      <c r="I10" s="4"/>
      <c r="J10" s="9"/>
    </row>
    <row r="11" spans="1:10" x14ac:dyDescent="0.3">
      <c r="A11" s="9"/>
      <c r="B11" s="90" t="s">
        <v>3</v>
      </c>
      <c r="C11" s="4"/>
      <c r="D11" s="4"/>
      <c r="E11" s="4"/>
      <c r="F11" s="4"/>
      <c r="G11" s="4"/>
      <c r="H11" s="4"/>
      <c r="I11" s="4"/>
      <c r="J11" s="9"/>
    </row>
    <row r="12" spans="1:10" ht="15.6" x14ac:dyDescent="0.35">
      <c r="A12" s="9"/>
      <c r="B12" s="90" t="s">
        <v>39</v>
      </c>
      <c r="C12" s="4"/>
      <c r="D12" s="4"/>
      <c r="E12" s="4"/>
      <c r="F12" s="24" t="s">
        <v>1</v>
      </c>
      <c r="G12" s="4"/>
      <c r="H12" s="4"/>
      <c r="I12" s="4"/>
      <c r="J12" s="9"/>
    </row>
    <row r="13" spans="1:10" ht="15.6" x14ac:dyDescent="0.35">
      <c r="A13" s="9"/>
      <c r="B13" s="90" t="s">
        <v>40</v>
      </c>
      <c r="C13" s="4"/>
      <c r="D13" s="4"/>
      <c r="E13" s="4"/>
      <c r="F13" s="5" t="s">
        <v>45</v>
      </c>
      <c r="G13" s="4"/>
      <c r="H13" s="4"/>
      <c r="I13" s="4"/>
      <c r="J13" s="9"/>
    </row>
    <row r="14" spans="1:10" ht="15.6" x14ac:dyDescent="0.35">
      <c r="A14" s="9"/>
      <c r="B14" s="90" t="s">
        <v>41</v>
      </c>
      <c r="C14" s="4"/>
      <c r="D14" s="4"/>
      <c r="E14" s="4"/>
      <c r="F14" s="5" t="s">
        <v>102</v>
      </c>
      <c r="G14" s="4"/>
      <c r="H14" s="4"/>
      <c r="I14" s="4"/>
      <c r="J14" s="9"/>
    </row>
    <row r="15" spans="1:10" x14ac:dyDescent="0.3">
      <c r="A15" s="9"/>
      <c r="B15" s="90" t="s">
        <v>42</v>
      </c>
      <c r="C15" s="4"/>
      <c r="D15" s="4"/>
      <c r="E15" s="4"/>
      <c r="F15" s="4"/>
      <c r="G15" s="4"/>
      <c r="H15" s="4"/>
      <c r="I15" s="4"/>
      <c r="J15" s="9"/>
    </row>
    <row r="16" spans="1:10" x14ac:dyDescent="0.3">
      <c r="A16" s="9"/>
      <c r="B16" s="91"/>
      <c r="C16" s="4"/>
      <c r="D16" s="4"/>
      <c r="E16" s="4"/>
      <c r="F16" s="4"/>
      <c r="G16" s="4"/>
      <c r="H16" s="4"/>
      <c r="I16" s="4"/>
      <c r="J16" s="9"/>
    </row>
    <row r="17" spans="1:10" ht="18" x14ac:dyDescent="0.35">
      <c r="A17" s="9"/>
      <c r="B17" s="145" t="s">
        <v>49</v>
      </c>
      <c r="C17" s="146"/>
      <c r="D17" s="146"/>
      <c r="E17" s="146"/>
      <c r="F17" s="146"/>
      <c r="G17" s="146"/>
      <c r="H17" s="146"/>
      <c r="I17" s="146"/>
      <c r="J17" s="9"/>
    </row>
    <row r="18" spans="1:10" x14ac:dyDescent="0.3">
      <c r="A18" s="9"/>
      <c r="B18" s="91"/>
      <c r="C18" s="4"/>
      <c r="D18" s="28" t="s">
        <v>52</v>
      </c>
      <c r="E18" s="132"/>
      <c r="F18" s="132"/>
      <c r="G18" s="4"/>
      <c r="H18" s="4"/>
      <c r="I18" s="4"/>
      <c r="J18" s="9"/>
    </row>
    <row r="19" spans="1:10" ht="15.6" x14ac:dyDescent="0.35">
      <c r="A19" s="9"/>
      <c r="B19" s="91"/>
      <c r="C19" s="4"/>
      <c r="D19" s="29" t="s">
        <v>46</v>
      </c>
      <c r="E19" s="147">
        <v>0.9</v>
      </c>
      <c r="F19" s="147"/>
      <c r="G19" s="4"/>
      <c r="H19" s="4"/>
      <c r="I19" s="4"/>
      <c r="J19" s="9"/>
    </row>
    <row r="20" spans="1:10" ht="16.2" x14ac:dyDescent="0.3">
      <c r="A20" s="9"/>
      <c r="B20" s="91"/>
      <c r="C20" s="4"/>
      <c r="D20" s="2" t="s">
        <v>47</v>
      </c>
      <c r="E20" s="132"/>
      <c r="F20" s="132"/>
      <c r="G20" s="4"/>
      <c r="H20" s="4"/>
      <c r="I20" s="4"/>
      <c r="J20" s="9"/>
    </row>
    <row r="21" spans="1:10" x14ac:dyDescent="0.3">
      <c r="A21" s="9"/>
      <c r="B21" s="91"/>
      <c r="C21" s="4"/>
      <c r="D21" s="30" t="s">
        <v>48</v>
      </c>
      <c r="E21" s="7"/>
      <c r="F21" s="31"/>
      <c r="G21" s="4"/>
      <c r="H21" s="4"/>
      <c r="I21" s="4"/>
      <c r="J21" s="9"/>
    </row>
    <row r="22" spans="1:10" ht="15" thickBot="1" x14ac:dyDescent="0.35">
      <c r="A22" s="9"/>
      <c r="B22" s="91"/>
      <c r="C22" s="4"/>
      <c r="D22" s="27"/>
      <c r="E22" s="4"/>
      <c r="F22" s="4"/>
      <c r="G22" s="4"/>
      <c r="H22" s="4"/>
      <c r="I22" s="4"/>
      <c r="J22" s="9"/>
    </row>
    <row r="23" spans="1:10" ht="15" thickBot="1" x14ac:dyDescent="0.35">
      <c r="A23" s="9"/>
      <c r="B23" s="72" t="s">
        <v>53</v>
      </c>
      <c r="C23" s="6"/>
      <c r="D23" s="4"/>
      <c r="E23" s="4"/>
      <c r="F23" s="4"/>
      <c r="G23" s="4"/>
      <c r="H23" s="4"/>
      <c r="I23" s="4"/>
      <c r="J23" s="9"/>
    </row>
    <row r="24" spans="1:10" x14ac:dyDescent="0.3">
      <c r="A24" s="9"/>
      <c r="B24" s="170" t="s">
        <v>60</v>
      </c>
      <c r="C24" s="171"/>
      <c r="D24" s="172"/>
      <c r="E24" s="162" t="s">
        <v>27</v>
      </c>
      <c r="F24" s="163"/>
      <c r="G24" s="76" t="s">
        <v>9</v>
      </c>
      <c r="H24" s="32" t="s">
        <v>7</v>
      </c>
      <c r="I24" s="33" t="s">
        <v>51</v>
      </c>
      <c r="J24" s="9"/>
    </row>
    <row r="25" spans="1:10" x14ac:dyDescent="0.3">
      <c r="A25" s="9"/>
      <c r="B25" s="173"/>
      <c r="C25" s="174"/>
      <c r="D25" s="175"/>
      <c r="E25" s="164" t="s">
        <v>35</v>
      </c>
      <c r="F25" s="165"/>
      <c r="G25" s="34">
        <f>VLOOKUP(E25,'Dropdown table'!B3:'Dropdown table'!C15,2,FALSE)</f>
        <v>0</v>
      </c>
      <c r="H25" s="74"/>
      <c r="I25" s="35">
        <f>G25*H25</f>
        <v>0</v>
      </c>
      <c r="J25" s="9"/>
    </row>
    <row r="26" spans="1:10" x14ac:dyDescent="0.3">
      <c r="A26" s="9"/>
      <c r="B26" s="173"/>
      <c r="C26" s="174"/>
      <c r="D26" s="175"/>
      <c r="E26" s="164" t="s">
        <v>35</v>
      </c>
      <c r="F26" s="165"/>
      <c r="G26" s="34">
        <f>VLOOKUP(E26,'Dropdown table'!B3:C15,2,FALSE)</f>
        <v>0</v>
      </c>
      <c r="H26" s="74"/>
      <c r="I26" s="35">
        <f>G26*H26</f>
        <v>0</v>
      </c>
      <c r="J26" s="9"/>
    </row>
    <row r="27" spans="1:10" ht="6" customHeight="1" x14ac:dyDescent="0.3">
      <c r="A27" s="9"/>
      <c r="B27" s="77"/>
      <c r="C27" s="78"/>
      <c r="D27" s="78"/>
      <c r="E27" s="4"/>
      <c r="F27" s="4"/>
      <c r="G27" s="4"/>
      <c r="H27" s="4"/>
      <c r="I27" s="53"/>
      <c r="J27" s="9"/>
    </row>
    <row r="28" spans="1:10" x14ac:dyDescent="0.3">
      <c r="A28" s="9"/>
      <c r="B28" s="176" t="s">
        <v>61</v>
      </c>
      <c r="C28" s="177"/>
      <c r="D28" s="177"/>
      <c r="E28" s="177"/>
      <c r="F28" s="177"/>
      <c r="G28" s="177"/>
      <c r="H28" s="177"/>
      <c r="I28" s="178"/>
      <c r="J28" s="97"/>
    </row>
    <row r="29" spans="1:10" ht="6" customHeight="1" x14ac:dyDescent="0.3">
      <c r="A29" s="9"/>
      <c r="B29" s="77"/>
      <c r="C29" s="78"/>
      <c r="D29" s="78"/>
      <c r="E29" s="4"/>
      <c r="F29" s="4"/>
      <c r="G29" s="4"/>
      <c r="H29" s="4"/>
      <c r="I29" s="53"/>
      <c r="J29" s="9"/>
    </row>
    <row r="30" spans="1:10" ht="16.5" customHeight="1" x14ac:dyDescent="0.3">
      <c r="A30" s="9"/>
      <c r="B30" s="166" t="s">
        <v>50</v>
      </c>
      <c r="C30" s="167"/>
      <c r="D30" s="167"/>
      <c r="E30" s="4"/>
      <c r="F30" s="4"/>
      <c r="G30" s="4"/>
      <c r="H30" s="4"/>
      <c r="I30" s="9"/>
      <c r="J30" s="9"/>
    </row>
    <row r="31" spans="1:10" ht="15" x14ac:dyDescent="0.35">
      <c r="A31" s="9"/>
      <c r="B31" s="10" t="s">
        <v>26</v>
      </c>
      <c r="C31" s="1" t="s">
        <v>2</v>
      </c>
      <c r="D31" s="41" t="s">
        <v>58</v>
      </c>
      <c r="E31" s="41" t="s">
        <v>57</v>
      </c>
      <c r="F31" s="41" t="s">
        <v>54</v>
      </c>
      <c r="G31" s="41" t="s">
        <v>55</v>
      </c>
      <c r="H31" s="41" t="s">
        <v>56</v>
      </c>
      <c r="I31" s="42" t="s">
        <v>51</v>
      </c>
      <c r="J31" s="9"/>
    </row>
    <row r="32" spans="1:10" x14ac:dyDescent="0.3">
      <c r="A32" s="9"/>
      <c r="B32" s="168" t="s">
        <v>59</v>
      </c>
      <c r="C32" s="16" t="s">
        <v>34</v>
      </c>
      <c r="D32" s="36">
        <v>0</v>
      </c>
      <c r="E32" s="36">
        <v>0</v>
      </c>
      <c r="F32" s="37">
        <f>IF(D32=0, 0, (E32/D32)*100)</f>
        <v>0</v>
      </c>
      <c r="G32" s="38">
        <f>0.05+(0.009*F32)</f>
        <v>0.05</v>
      </c>
      <c r="H32" s="36">
        <v>0.44</v>
      </c>
      <c r="I32" s="52">
        <f>0.226*E20*E19*D32*G32*H32</f>
        <v>0</v>
      </c>
      <c r="J32" s="9"/>
    </row>
    <row r="33" spans="1:13" ht="9.75" customHeight="1" x14ac:dyDescent="0.3">
      <c r="A33" s="9"/>
      <c r="B33" s="169"/>
      <c r="C33" s="84"/>
      <c r="D33" s="39"/>
      <c r="E33" s="39"/>
      <c r="F33" s="85"/>
      <c r="G33" s="39"/>
      <c r="H33" s="39"/>
      <c r="I33" s="40"/>
      <c r="J33" s="9"/>
      <c r="M33" s="79"/>
    </row>
    <row r="34" spans="1:13" ht="15" thickBot="1" x14ac:dyDescent="0.35">
      <c r="A34" s="9"/>
      <c r="B34" s="12"/>
      <c r="C34" s="54" t="s">
        <v>62</v>
      </c>
      <c r="D34" s="80"/>
      <c r="E34" s="81"/>
      <c r="F34" s="82"/>
      <c r="G34" s="81"/>
      <c r="H34" s="83"/>
      <c r="I34" s="51">
        <f>SUM(I32:I33, I25:I27)</f>
        <v>0</v>
      </c>
      <c r="J34" s="9" t="s">
        <v>6</v>
      </c>
    </row>
    <row r="35" spans="1:13" ht="15" thickBot="1" x14ac:dyDescent="0.35">
      <c r="A35" s="9"/>
      <c r="B35" s="92"/>
      <c r="C35" s="66"/>
      <c r="D35" s="26"/>
      <c r="E35" s="63"/>
      <c r="F35" s="65"/>
      <c r="G35" s="63"/>
      <c r="H35" s="63"/>
      <c r="I35" s="62"/>
      <c r="J35" s="9"/>
    </row>
    <row r="36" spans="1:13" ht="15" thickBot="1" x14ac:dyDescent="0.35">
      <c r="A36" s="9"/>
      <c r="B36" s="72" t="s">
        <v>63</v>
      </c>
      <c r="C36" s="60"/>
      <c r="D36" s="60"/>
      <c r="E36" s="60"/>
      <c r="F36" s="64"/>
      <c r="G36" s="60"/>
      <c r="H36" s="60"/>
      <c r="I36" s="61"/>
      <c r="J36" s="9"/>
    </row>
    <row r="37" spans="1:13" ht="15.6" thickBot="1" x14ac:dyDescent="0.4">
      <c r="A37" s="9"/>
      <c r="B37" s="67"/>
      <c r="C37" s="13" t="s">
        <v>65</v>
      </c>
      <c r="D37" s="41" t="s">
        <v>58</v>
      </c>
      <c r="E37" s="41" t="s">
        <v>57</v>
      </c>
      <c r="F37" s="41" t="s">
        <v>54</v>
      </c>
      <c r="G37" s="41" t="s">
        <v>55</v>
      </c>
      <c r="H37" s="41" t="s">
        <v>56</v>
      </c>
      <c r="I37" s="43" t="s">
        <v>51</v>
      </c>
      <c r="J37" s="9"/>
    </row>
    <row r="38" spans="1:13" x14ac:dyDescent="0.3">
      <c r="A38" s="9"/>
      <c r="B38" s="18"/>
      <c r="C38" s="19" t="s">
        <v>66</v>
      </c>
      <c r="D38" s="44"/>
      <c r="E38" s="44"/>
      <c r="F38" s="45">
        <f>IF(D38=0, 0, (E38/D38)*100)</f>
        <v>0</v>
      </c>
      <c r="G38" s="46">
        <f>0.05+(0.009*F38)</f>
        <v>0.05</v>
      </c>
      <c r="H38" s="44">
        <v>0.44</v>
      </c>
      <c r="I38" s="50">
        <f>0.226*E20*E19*D38*G38*H38</f>
        <v>0</v>
      </c>
      <c r="J38" s="9"/>
    </row>
    <row r="39" spans="1:13" ht="5.25" customHeight="1" x14ac:dyDescent="0.3">
      <c r="A39" s="9"/>
      <c r="B39" s="18"/>
      <c r="C39" s="17"/>
      <c r="D39" s="39"/>
      <c r="E39" s="68"/>
      <c r="F39" s="37"/>
      <c r="G39" s="38"/>
      <c r="H39" s="39"/>
      <c r="I39" s="40"/>
      <c r="J39" s="9"/>
    </row>
    <row r="40" spans="1:13" x14ac:dyDescent="0.3">
      <c r="A40" s="9"/>
      <c r="B40" s="11"/>
      <c r="C40" s="1" t="s">
        <v>64</v>
      </c>
      <c r="D40" s="69"/>
      <c r="E40" s="71"/>
      <c r="F40" s="71"/>
      <c r="G40" s="71"/>
      <c r="H40" s="70"/>
      <c r="I40" s="49">
        <f>SUM(I38:I39)</f>
        <v>0</v>
      </c>
      <c r="J40" s="9"/>
    </row>
    <row r="41" spans="1:13" x14ac:dyDescent="0.3">
      <c r="A41" s="9"/>
      <c r="B41" s="11"/>
      <c r="C41" s="154" t="s">
        <v>82</v>
      </c>
      <c r="D41" s="155"/>
      <c r="E41" s="155"/>
      <c r="F41" s="155"/>
      <c r="G41" s="155"/>
      <c r="H41" s="156"/>
      <c r="I41" s="47">
        <v>40</v>
      </c>
      <c r="J41" s="93"/>
      <c r="K41" s="4"/>
    </row>
    <row r="42" spans="1:13" ht="15" thickBot="1" x14ac:dyDescent="0.35">
      <c r="A42" s="9"/>
      <c r="B42" s="12"/>
      <c r="C42" s="157" t="s">
        <v>68</v>
      </c>
      <c r="D42" s="158"/>
      <c r="E42" s="158"/>
      <c r="F42" s="158"/>
      <c r="G42" s="158"/>
      <c r="H42" s="159"/>
      <c r="I42" s="48">
        <f>I40-(I40*(I41/100))</f>
        <v>0</v>
      </c>
      <c r="J42" s="9"/>
    </row>
    <row r="43" spans="1:13" ht="15" thickBot="1" x14ac:dyDescent="0.35">
      <c r="A43" s="9"/>
      <c r="B43" s="91"/>
      <c r="C43" s="58"/>
      <c r="D43" s="55"/>
      <c r="E43" s="55"/>
      <c r="F43" s="55"/>
      <c r="G43" s="55"/>
      <c r="H43" s="55"/>
      <c r="I43" s="59"/>
      <c r="J43" s="9"/>
    </row>
    <row r="44" spans="1:13" ht="15" thickBot="1" x14ac:dyDescent="0.35">
      <c r="A44" s="9"/>
      <c r="B44" s="57" t="s">
        <v>67</v>
      </c>
      <c r="C44" s="160" t="s">
        <v>5</v>
      </c>
      <c r="D44" s="160"/>
      <c r="E44" s="160"/>
      <c r="F44" s="160"/>
      <c r="G44" s="160"/>
      <c r="H44" s="161"/>
      <c r="I44" s="56" t="str">
        <f>IF(I42&gt;I34,I42-I34,"None")</f>
        <v>None</v>
      </c>
      <c r="J44" s="9"/>
      <c r="K44" s="73"/>
    </row>
    <row r="45" spans="1:13" x14ac:dyDescent="0.3">
      <c r="A45" s="9"/>
      <c r="B45" s="91"/>
      <c r="C45" s="4"/>
      <c r="D45" s="4"/>
      <c r="E45" s="4"/>
      <c r="F45" s="4"/>
      <c r="G45" s="4"/>
      <c r="H45" s="4"/>
      <c r="I45" s="4"/>
      <c r="J45" s="9"/>
      <c r="K45" s="73"/>
    </row>
    <row r="46" spans="1:13" x14ac:dyDescent="0.3">
      <c r="A46" s="9"/>
      <c r="B46" s="148" t="s">
        <v>103</v>
      </c>
      <c r="C46" s="149"/>
      <c r="D46" s="149"/>
      <c r="E46" s="149"/>
      <c r="F46" s="149"/>
      <c r="G46" s="149"/>
      <c r="H46" s="149"/>
      <c r="I46" s="149"/>
      <c r="J46" s="150"/>
    </row>
    <row r="47" spans="1:13" x14ac:dyDescent="0.3">
      <c r="A47" s="9"/>
      <c r="B47" s="148"/>
      <c r="C47" s="149"/>
      <c r="D47" s="149"/>
      <c r="E47" s="149"/>
      <c r="F47" s="149"/>
      <c r="G47" s="149"/>
      <c r="H47" s="149"/>
      <c r="I47" s="149"/>
      <c r="J47" s="150"/>
    </row>
    <row r="48" spans="1:13" x14ac:dyDescent="0.3">
      <c r="A48" s="9"/>
      <c r="B48" s="148"/>
      <c r="C48" s="149"/>
      <c r="D48" s="149"/>
      <c r="E48" s="149"/>
      <c r="F48" s="149"/>
      <c r="G48" s="149"/>
      <c r="H48" s="149"/>
      <c r="I48" s="149"/>
      <c r="J48" s="150"/>
    </row>
    <row r="49" spans="1:10" ht="15" thickBot="1" x14ac:dyDescent="0.35">
      <c r="A49" s="9"/>
      <c r="B49" s="151"/>
      <c r="C49" s="152"/>
      <c r="D49" s="152"/>
      <c r="E49" s="152"/>
      <c r="F49" s="152"/>
      <c r="G49" s="152"/>
      <c r="H49" s="152"/>
      <c r="I49" s="152"/>
      <c r="J49" s="153"/>
    </row>
    <row r="50" spans="1:10" x14ac:dyDescent="0.3">
      <c r="B50" s="4"/>
    </row>
  </sheetData>
  <mergeCells count="17">
    <mergeCell ref="B46:J49"/>
    <mergeCell ref="C41:H41"/>
    <mergeCell ref="C42:H42"/>
    <mergeCell ref="C44:H44"/>
    <mergeCell ref="E24:F24"/>
    <mergeCell ref="E25:F25"/>
    <mergeCell ref="E26:F26"/>
    <mergeCell ref="B30:D30"/>
    <mergeCell ref="B32:B33"/>
    <mergeCell ref="B24:D26"/>
    <mergeCell ref="B28:I28"/>
    <mergeCell ref="E20:F20"/>
    <mergeCell ref="B2:J4"/>
    <mergeCell ref="B1:J1"/>
    <mergeCell ref="B17:I17"/>
    <mergeCell ref="E18:F18"/>
    <mergeCell ref="E19:F19"/>
  </mergeCells>
  <conditionalFormatting sqref="I44">
    <cfRule type="cellIs" dxfId="1" priority="1" operator="greaterThan">
      <formula>0</formula>
    </cfRule>
  </conditionalFormatting>
  <hyperlinks>
    <hyperlink ref="D21" r:id="rId1" display="http://www.ncdc.noaa.gov/cdo-web/datatools/normals"/>
  </hyperlinks>
  <pageMargins left="0.25" right="0.25" top="0.75" bottom="0.75" header="0.3" footer="0.3"/>
  <pageSetup scale="75"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table'!$B$3:$B$15</xm:f>
          </x14:formula1>
          <xm:sqref>E25:F26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zoomScaleNormal="100" zoomScaleSheetLayoutView="110" workbookViewId="0">
      <selection activeCell="D32" sqref="D32"/>
    </sheetView>
  </sheetViews>
  <sheetFormatPr defaultRowHeight="14.4" x14ac:dyDescent="0.3"/>
  <cols>
    <col min="1" max="1" width="3" customWidth="1"/>
    <col min="2" max="2" width="27.44140625" customWidth="1"/>
    <col min="3" max="3" width="20.6640625" customWidth="1"/>
    <col min="4" max="4" width="16.44140625" customWidth="1"/>
    <col min="5" max="5" width="13.88671875" customWidth="1"/>
    <col min="6" max="6" width="14.6640625" customWidth="1"/>
    <col min="7" max="7" width="12.109375" customWidth="1"/>
    <col min="8" max="8" width="11" customWidth="1"/>
    <col min="9" max="9" width="11.88671875" customWidth="1"/>
    <col min="10" max="10" width="3.6640625" customWidth="1"/>
  </cols>
  <sheetData>
    <row r="1" spans="2:10" ht="39" customHeight="1" x14ac:dyDescent="0.35">
      <c r="B1" s="142" t="s">
        <v>89</v>
      </c>
      <c r="C1" s="143"/>
      <c r="D1" s="143"/>
      <c r="E1" s="143"/>
      <c r="F1" s="143"/>
      <c r="G1" s="143"/>
      <c r="H1" s="143"/>
      <c r="I1" s="143"/>
      <c r="J1" s="144"/>
    </row>
    <row r="2" spans="2:10" x14ac:dyDescent="0.3">
      <c r="B2" s="133" t="s">
        <v>69</v>
      </c>
      <c r="C2" s="134"/>
      <c r="D2" s="134"/>
      <c r="E2" s="134"/>
      <c r="F2" s="134"/>
      <c r="G2" s="134"/>
      <c r="H2" s="134"/>
      <c r="I2" s="134"/>
      <c r="J2" s="135"/>
    </row>
    <row r="3" spans="2:10" x14ac:dyDescent="0.3">
      <c r="B3" s="136"/>
      <c r="C3" s="137"/>
      <c r="D3" s="137"/>
      <c r="E3" s="137"/>
      <c r="F3" s="137"/>
      <c r="G3" s="137"/>
      <c r="H3" s="137"/>
      <c r="I3" s="137"/>
      <c r="J3" s="138"/>
    </row>
    <row r="4" spans="2:10" ht="34.5" customHeight="1" x14ac:dyDescent="0.3">
      <c r="B4" s="139"/>
      <c r="C4" s="140"/>
      <c r="D4" s="140"/>
      <c r="E4" s="140"/>
      <c r="F4" s="140"/>
      <c r="G4" s="140"/>
      <c r="H4" s="140"/>
      <c r="I4" s="140"/>
      <c r="J4" s="141"/>
    </row>
    <row r="5" spans="2:10" x14ac:dyDescent="0.3">
      <c r="B5" s="86"/>
      <c r="C5" s="105"/>
      <c r="D5" s="23"/>
      <c r="E5" s="75"/>
      <c r="F5" s="75"/>
      <c r="G5" s="75"/>
      <c r="H5" s="75"/>
      <c r="I5" s="75"/>
      <c r="J5" s="87"/>
    </row>
    <row r="6" spans="2:10" x14ac:dyDescent="0.3">
      <c r="B6" s="86"/>
      <c r="C6" s="75"/>
      <c r="D6" s="75"/>
      <c r="E6" s="75"/>
      <c r="F6" s="75"/>
      <c r="G6" s="75"/>
      <c r="H6" s="75"/>
      <c r="I6" s="75"/>
      <c r="J6" s="87"/>
    </row>
    <row r="7" spans="2:10" ht="15.6" x14ac:dyDescent="0.35">
      <c r="B7" s="88" t="s">
        <v>4</v>
      </c>
      <c r="C7" s="107" t="s">
        <v>44</v>
      </c>
      <c r="E7" s="4"/>
      <c r="F7" s="4"/>
      <c r="G7" s="4"/>
      <c r="H7" s="4"/>
      <c r="I7" s="4"/>
      <c r="J7" s="9"/>
    </row>
    <row r="8" spans="2:10" x14ac:dyDescent="0.3">
      <c r="B8" s="91"/>
      <c r="C8" s="4"/>
      <c r="D8" s="4"/>
      <c r="E8" s="4"/>
      <c r="F8" s="4"/>
      <c r="G8" s="4"/>
      <c r="H8" s="4"/>
      <c r="I8" s="4"/>
      <c r="J8" s="9"/>
    </row>
    <row r="9" spans="2:10" x14ac:dyDescent="0.3">
      <c r="B9" s="89" t="s">
        <v>43</v>
      </c>
      <c r="C9" s="4"/>
      <c r="D9" s="4"/>
      <c r="E9" s="4"/>
      <c r="F9" s="24" t="s">
        <v>70</v>
      </c>
      <c r="G9" s="4"/>
      <c r="H9" s="4"/>
      <c r="I9" s="4"/>
      <c r="J9" s="9"/>
    </row>
    <row r="10" spans="2:10" ht="15.6" x14ac:dyDescent="0.35">
      <c r="B10" s="90" t="s">
        <v>38</v>
      </c>
      <c r="C10" s="4"/>
      <c r="D10" s="4"/>
      <c r="E10" s="4"/>
      <c r="F10" s="25" t="s">
        <v>0</v>
      </c>
      <c r="G10" s="4"/>
      <c r="H10" s="4"/>
      <c r="I10" s="4"/>
      <c r="J10" s="9"/>
    </row>
    <row r="11" spans="2:10" x14ac:dyDescent="0.3">
      <c r="B11" s="90" t="s">
        <v>3</v>
      </c>
      <c r="C11" s="4"/>
      <c r="D11" s="4"/>
      <c r="E11" s="4"/>
      <c r="F11" s="4"/>
      <c r="G11" s="4"/>
      <c r="H11" s="4"/>
      <c r="I11" s="4"/>
      <c r="J11" s="9"/>
    </row>
    <row r="12" spans="2:10" ht="15.6" x14ac:dyDescent="0.35">
      <c r="B12" s="90" t="s">
        <v>39</v>
      </c>
      <c r="C12" s="4"/>
      <c r="D12" s="4"/>
      <c r="E12" s="4"/>
      <c r="F12" s="24" t="s">
        <v>1</v>
      </c>
      <c r="G12" s="4"/>
      <c r="H12" s="4"/>
      <c r="I12" s="4"/>
      <c r="J12" s="9"/>
    </row>
    <row r="13" spans="2:10" ht="15.6" x14ac:dyDescent="0.35">
      <c r="B13" s="90" t="s">
        <v>40</v>
      </c>
      <c r="C13" s="4"/>
      <c r="D13" s="4"/>
      <c r="E13" s="4"/>
      <c r="F13" s="5" t="s">
        <v>45</v>
      </c>
      <c r="G13" s="4"/>
      <c r="H13" s="4"/>
      <c r="I13" s="4"/>
      <c r="J13" s="9"/>
    </row>
    <row r="14" spans="2:10" ht="15.6" x14ac:dyDescent="0.35">
      <c r="B14" s="90" t="s">
        <v>41</v>
      </c>
      <c r="C14" s="4"/>
      <c r="D14" s="4"/>
      <c r="E14" s="4"/>
      <c r="F14" s="5" t="s">
        <v>102</v>
      </c>
      <c r="G14" s="4"/>
      <c r="H14" s="4"/>
      <c r="I14" s="4"/>
      <c r="J14" s="9"/>
    </row>
    <row r="15" spans="2:10" x14ac:dyDescent="0.3">
      <c r="B15" s="90" t="s">
        <v>42</v>
      </c>
      <c r="C15" s="4"/>
      <c r="D15" s="4"/>
      <c r="E15" s="4"/>
      <c r="F15" s="4"/>
      <c r="G15" s="4"/>
      <c r="H15" s="4"/>
      <c r="I15" s="4"/>
      <c r="J15" s="9"/>
    </row>
    <row r="16" spans="2:10" x14ac:dyDescent="0.3">
      <c r="B16" s="91"/>
      <c r="C16" s="4"/>
      <c r="D16" s="4"/>
      <c r="E16" s="4"/>
      <c r="F16" s="4"/>
      <c r="G16" s="4"/>
      <c r="H16" s="4"/>
      <c r="I16" s="4"/>
      <c r="J16" s="9"/>
    </row>
    <row r="17" spans="2:10" ht="18" x14ac:dyDescent="0.35">
      <c r="B17" s="91"/>
      <c r="C17" s="96"/>
      <c r="D17" s="179" t="s">
        <v>86</v>
      </c>
      <c r="E17" s="180"/>
      <c r="F17" s="181"/>
      <c r="G17" s="96"/>
      <c r="H17" s="96"/>
      <c r="I17" s="96"/>
      <c r="J17" s="9"/>
    </row>
    <row r="18" spans="2:10" x14ac:dyDescent="0.3">
      <c r="B18" s="91"/>
      <c r="C18" s="4"/>
      <c r="D18" s="28" t="s">
        <v>52</v>
      </c>
      <c r="E18" s="132"/>
      <c r="F18" s="132"/>
      <c r="G18" s="4"/>
      <c r="H18" s="4"/>
      <c r="I18" s="4"/>
      <c r="J18" s="9"/>
    </row>
    <row r="19" spans="2:10" x14ac:dyDescent="0.3">
      <c r="B19" s="91"/>
      <c r="C19" s="4"/>
      <c r="D19" s="29" t="s">
        <v>87</v>
      </c>
      <c r="E19" s="182"/>
      <c r="F19" s="183"/>
      <c r="G19" s="4"/>
      <c r="H19" s="4"/>
      <c r="I19" s="4"/>
      <c r="J19" s="9"/>
    </row>
    <row r="20" spans="2:10" ht="15.6" x14ac:dyDescent="0.35">
      <c r="B20" s="91"/>
      <c r="C20" s="4"/>
      <c r="D20" s="29" t="s">
        <v>46</v>
      </c>
      <c r="E20" s="147">
        <v>0.9</v>
      </c>
      <c r="F20" s="147"/>
      <c r="G20" s="4"/>
      <c r="H20" s="4"/>
      <c r="I20" s="4"/>
      <c r="J20" s="9"/>
    </row>
    <row r="21" spans="2:10" ht="16.2" x14ac:dyDescent="0.3">
      <c r="B21" s="91"/>
      <c r="C21" s="4"/>
      <c r="D21" s="2" t="s">
        <v>47</v>
      </c>
      <c r="E21" s="132">
        <v>39.799999999999997</v>
      </c>
      <c r="F21" s="132"/>
      <c r="G21" s="4"/>
      <c r="H21" s="4"/>
      <c r="I21" s="4"/>
      <c r="J21" s="9"/>
    </row>
    <row r="22" spans="2:10" x14ac:dyDescent="0.3">
      <c r="B22" s="91"/>
      <c r="C22" s="4"/>
      <c r="D22" s="30" t="s">
        <v>48</v>
      </c>
      <c r="E22" s="7"/>
      <c r="F22" s="31"/>
      <c r="G22" s="4"/>
      <c r="H22" s="4"/>
      <c r="I22" s="4"/>
      <c r="J22" s="9"/>
    </row>
    <row r="23" spans="2:10" ht="15" thickBot="1" x14ac:dyDescent="0.35">
      <c r="B23" s="91"/>
      <c r="C23" s="4"/>
      <c r="D23" s="27"/>
      <c r="E23" s="4"/>
      <c r="F23" s="4"/>
      <c r="G23" s="4"/>
      <c r="H23" s="4"/>
      <c r="I23" s="4"/>
      <c r="J23" s="9"/>
    </row>
    <row r="24" spans="2:10" ht="15.6" thickBot="1" x14ac:dyDescent="0.4">
      <c r="B24" s="72" t="s">
        <v>84</v>
      </c>
      <c r="C24" s="94" t="s">
        <v>2</v>
      </c>
      <c r="D24" s="95" t="s">
        <v>58</v>
      </c>
      <c r="E24" s="95" t="s">
        <v>57</v>
      </c>
      <c r="F24" s="95" t="s">
        <v>54</v>
      </c>
      <c r="G24" s="95" t="s">
        <v>55</v>
      </c>
      <c r="H24" s="95" t="s">
        <v>85</v>
      </c>
      <c r="I24" s="33" t="s">
        <v>51</v>
      </c>
      <c r="J24" s="9"/>
    </row>
    <row r="25" spans="2:10" x14ac:dyDescent="0.3">
      <c r="B25" s="168" t="s">
        <v>59</v>
      </c>
      <c r="C25" s="98" t="s">
        <v>88</v>
      </c>
      <c r="D25" s="74">
        <v>0</v>
      </c>
      <c r="E25" s="74">
        <v>0</v>
      </c>
      <c r="F25" s="99">
        <f>IF(D25=0, 0, (E25/D25)*100)</f>
        <v>0</v>
      </c>
      <c r="G25" s="100">
        <f>0.05+(0.009*F25)</f>
        <v>0.05</v>
      </c>
      <c r="H25" s="74">
        <v>0</v>
      </c>
      <c r="I25" s="101">
        <f>0.226*$E20*$E21*D25*G25*H25</f>
        <v>0</v>
      </c>
      <c r="J25" s="9"/>
    </row>
    <row r="26" spans="2:10" x14ac:dyDescent="0.3">
      <c r="B26" s="169"/>
      <c r="C26" s="98"/>
      <c r="D26" s="74"/>
      <c r="E26" s="74"/>
      <c r="F26" s="99">
        <f t="shared" ref="F26:F28" si="0">IF(D26=0, 0, (E26/D26)*100)</f>
        <v>0</v>
      </c>
      <c r="G26" s="100">
        <f t="shared" ref="G26:G28" si="1">0.05+(0.009*F26)</f>
        <v>0.05</v>
      </c>
      <c r="H26" s="74"/>
      <c r="I26" s="101">
        <f>0.226*$E20*$E21*D26*G26*H26</f>
        <v>0</v>
      </c>
      <c r="J26" s="9"/>
    </row>
    <row r="27" spans="2:10" x14ac:dyDescent="0.3">
      <c r="B27" s="169"/>
      <c r="C27" s="98"/>
      <c r="D27" s="74"/>
      <c r="E27" s="74"/>
      <c r="F27" s="99">
        <f t="shared" si="0"/>
        <v>0</v>
      </c>
      <c r="G27" s="100">
        <f t="shared" si="1"/>
        <v>0.05</v>
      </c>
      <c r="H27" s="74"/>
      <c r="I27" s="101">
        <f>0.226*$E20*$E21*D27*G27*H27</f>
        <v>0</v>
      </c>
      <c r="J27" s="9"/>
    </row>
    <row r="28" spans="2:10" x14ac:dyDescent="0.3">
      <c r="B28" s="169"/>
      <c r="C28" s="98"/>
      <c r="D28" s="74"/>
      <c r="E28" s="74"/>
      <c r="F28" s="99">
        <f t="shared" si="0"/>
        <v>0</v>
      </c>
      <c r="G28" s="100">
        <f t="shared" si="1"/>
        <v>0.05</v>
      </c>
      <c r="H28" s="74"/>
      <c r="I28" s="101">
        <f>0.226*$E20*$E21*D28*G28*H28</f>
        <v>0</v>
      </c>
      <c r="J28" s="9"/>
    </row>
    <row r="29" spans="2:10" ht="15" thickBot="1" x14ac:dyDescent="0.35">
      <c r="B29" s="12"/>
      <c r="C29" s="54" t="s">
        <v>62</v>
      </c>
      <c r="D29" s="80"/>
      <c r="E29" s="81"/>
      <c r="F29" s="82"/>
      <c r="G29" s="81"/>
      <c r="H29" s="83"/>
      <c r="I29" s="51">
        <f xml:space="preserve"> SUM(I25:I28)</f>
        <v>0</v>
      </c>
      <c r="J29" s="9" t="s">
        <v>6</v>
      </c>
    </row>
    <row r="30" spans="2:10" ht="15" thickBot="1" x14ac:dyDescent="0.35">
      <c r="B30" s="92"/>
      <c r="C30" s="66"/>
      <c r="D30" s="26"/>
      <c r="E30" s="63"/>
      <c r="F30" s="65"/>
      <c r="G30" s="63"/>
      <c r="H30" s="63"/>
      <c r="I30" s="62"/>
      <c r="J30" s="9"/>
    </row>
    <row r="31" spans="2:10" ht="15.6" thickBot="1" x14ac:dyDescent="0.4">
      <c r="B31" s="72" t="s">
        <v>63</v>
      </c>
      <c r="C31" s="94" t="s">
        <v>65</v>
      </c>
      <c r="D31" s="95" t="s">
        <v>58</v>
      </c>
      <c r="E31" s="95" t="s">
        <v>57</v>
      </c>
      <c r="F31" s="95" t="s">
        <v>54</v>
      </c>
      <c r="G31" s="95" t="s">
        <v>55</v>
      </c>
      <c r="H31" s="95" t="s">
        <v>56</v>
      </c>
      <c r="I31" s="33" t="s">
        <v>51</v>
      </c>
      <c r="J31" s="9"/>
    </row>
    <row r="32" spans="2:10" x14ac:dyDescent="0.3">
      <c r="B32" s="18"/>
      <c r="C32" s="98" t="s">
        <v>100</v>
      </c>
      <c r="D32" s="74">
        <v>0</v>
      </c>
      <c r="E32" s="74">
        <v>0</v>
      </c>
      <c r="F32" s="99">
        <f>IF(D32=0, 0, (E32/D32)*100)</f>
        <v>0</v>
      </c>
      <c r="G32" s="100">
        <f>0.05+(0.009*F32)</f>
        <v>0.05</v>
      </c>
      <c r="H32" s="74">
        <v>0</v>
      </c>
      <c r="I32" s="101">
        <f>0.226*E20*E21*D32*G32*H32</f>
        <v>0</v>
      </c>
      <c r="J32" s="9"/>
    </row>
    <row r="33" spans="2:10" x14ac:dyDescent="0.3">
      <c r="B33" s="18"/>
      <c r="C33" s="98"/>
      <c r="D33" s="74"/>
      <c r="E33" s="74">
        <v>0</v>
      </c>
      <c r="F33" s="99">
        <f t="shared" ref="F33:F35" si="2">IF(D33=0, 0, (E33/D33)*100)</f>
        <v>0</v>
      </c>
      <c r="G33" s="100">
        <f t="shared" ref="G33:G35" si="3">0.05+(0.009*F33)</f>
        <v>0.05</v>
      </c>
      <c r="H33" s="74"/>
      <c r="I33" s="101">
        <f>0.226*E20*E21*D33*G33*H33</f>
        <v>0</v>
      </c>
      <c r="J33" s="9"/>
    </row>
    <row r="34" spans="2:10" x14ac:dyDescent="0.3">
      <c r="B34" s="18"/>
      <c r="C34" s="98"/>
      <c r="D34" s="74"/>
      <c r="E34" s="74"/>
      <c r="F34" s="99">
        <f t="shared" si="2"/>
        <v>0</v>
      </c>
      <c r="G34" s="100">
        <f t="shared" si="3"/>
        <v>0.05</v>
      </c>
      <c r="H34" s="74"/>
      <c r="I34" s="101">
        <f>0.226*E20*E21*D34*G34*H34</f>
        <v>0</v>
      </c>
      <c r="J34" s="9"/>
    </row>
    <row r="35" spans="2:10" x14ac:dyDescent="0.3">
      <c r="B35" s="18"/>
      <c r="C35" s="98"/>
      <c r="D35" s="74"/>
      <c r="E35" s="74"/>
      <c r="F35" s="99">
        <f t="shared" si="2"/>
        <v>0</v>
      </c>
      <c r="G35" s="100">
        <f t="shared" si="3"/>
        <v>0.05</v>
      </c>
      <c r="H35" s="74"/>
      <c r="I35" s="101">
        <f>0.226*E20*E21*D35*G35*H35</f>
        <v>0</v>
      </c>
      <c r="J35" s="9"/>
    </row>
    <row r="36" spans="2:10" x14ac:dyDescent="0.3">
      <c r="B36" s="11"/>
      <c r="C36" s="13" t="s">
        <v>64</v>
      </c>
      <c r="D36" s="69"/>
      <c r="E36" s="102"/>
      <c r="F36" s="102"/>
      <c r="G36" s="102"/>
      <c r="H36" s="103"/>
      <c r="I36" s="49">
        <f>SUM(I32:I35)</f>
        <v>0</v>
      </c>
      <c r="J36" s="9"/>
    </row>
    <row r="37" spans="2:10" x14ac:dyDescent="0.3">
      <c r="B37" s="11"/>
      <c r="C37" s="154" t="s">
        <v>82</v>
      </c>
      <c r="D37" s="155"/>
      <c r="E37" s="155"/>
      <c r="F37" s="155"/>
      <c r="G37" s="155"/>
      <c r="H37" s="156"/>
      <c r="I37" s="47">
        <v>80</v>
      </c>
      <c r="J37" s="93"/>
    </row>
    <row r="38" spans="2:10" ht="15" thickBot="1" x14ac:dyDescent="0.35">
      <c r="B38" s="12"/>
      <c r="C38" s="157" t="s">
        <v>68</v>
      </c>
      <c r="D38" s="158"/>
      <c r="E38" s="158"/>
      <c r="F38" s="158"/>
      <c r="G38" s="158"/>
      <c r="H38" s="159"/>
      <c r="I38" s="48">
        <f>I36-(I36*(I37/100))</f>
        <v>0</v>
      </c>
      <c r="J38" s="9"/>
    </row>
    <row r="39" spans="2:10" ht="15" thickBot="1" x14ac:dyDescent="0.35">
      <c r="B39" s="91"/>
      <c r="C39" s="58"/>
      <c r="D39" s="55"/>
      <c r="E39" s="55"/>
      <c r="F39" s="55"/>
      <c r="G39" s="55"/>
      <c r="H39" s="55"/>
      <c r="I39" s="59"/>
      <c r="J39" s="9"/>
    </row>
    <row r="40" spans="2:10" ht="15" thickBot="1" x14ac:dyDescent="0.35">
      <c r="B40" s="57" t="s">
        <v>67</v>
      </c>
      <c r="C40" s="160" t="s">
        <v>5</v>
      </c>
      <c r="D40" s="160"/>
      <c r="E40" s="160"/>
      <c r="F40" s="160"/>
      <c r="G40" s="160"/>
      <c r="H40" s="161"/>
      <c r="I40" s="56" t="str">
        <f>IF(I38&gt;I29,I38-I29,"None")</f>
        <v>None</v>
      </c>
      <c r="J40" s="9"/>
    </row>
    <row r="41" spans="2:10" x14ac:dyDescent="0.3">
      <c r="B41" s="106" t="s">
        <v>91</v>
      </c>
      <c r="C41" s="4"/>
      <c r="D41" s="4"/>
      <c r="E41" s="4"/>
      <c r="F41" s="4"/>
      <c r="G41" s="4"/>
      <c r="H41" s="4"/>
      <c r="I41" s="4"/>
      <c r="J41" s="9"/>
    </row>
    <row r="42" spans="2:10" x14ac:dyDescent="0.3">
      <c r="B42" s="148" t="s">
        <v>101</v>
      </c>
      <c r="C42" s="149"/>
      <c r="D42" s="149"/>
      <c r="E42" s="149"/>
      <c r="F42" s="149"/>
      <c r="G42" s="149"/>
      <c r="H42" s="149"/>
      <c r="I42" s="149"/>
      <c r="J42" s="150"/>
    </row>
    <row r="43" spans="2:10" x14ac:dyDescent="0.3">
      <c r="B43" s="148"/>
      <c r="C43" s="149"/>
      <c r="D43" s="149"/>
      <c r="E43" s="149"/>
      <c r="F43" s="149"/>
      <c r="G43" s="149"/>
      <c r="H43" s="149"/>
      <c r="I43" s="149"/>
      <c r="J43" s="150"/>
    </row>
    <row r="44" spans="2:10" x14ac:dyDescent="0.3">
      <c r="B44" s="148"/>
      <c r="C44" s="149"/>
      <c r="D44" s="149"/>
      <c r="E44" s="149"/>
      <c r="F44" s="149"/>
      <c r="G44" s="149"/>
      <c r="H44" s="149"/>
      <c r="I44" s="149"/>
      <c r="J44" s="150"/>
    </row>
    <row r="45" spans="2:10" ht="15" thickBot="1" x14ac:dyDescent="0.35">
      <c r="B45" s="151"/>
      <c r="C45" s="152"/>
      <c r="D45" s="152"/>
      <c r="E45" s="152"/>
      <c r="F45" s="152"/>
      <c r="G45" s="152"/>
      <c r="H45" s="152"/>
      <c r="I45" s="152"/>
      <c r="J45" s="153"/>
    </row>
  </sheetData>
  <mergeCells count="12">
    <mergeCell ref="B42:J45"/>
    <mergeCell ref="B25:B28"/>
    <mergeCell ref="C37:H37"/>
    <mergeCell ref="C38:H38"/>
    <mergeCell ref="C40:H40"/>
    <mergeCell ref="E18:F18"/>
    <mergeCell ref="E20:F20"/>
    <mergeCell ref="E21:F21"/>
    <mergeCell ref="B1:J1"/>
    <mergeCell ref="B2:J4"/>
    <mergeCell ref="D17:F17"/>
    <mergeCell ref="E19:F19"/>
  </mergeCells>
  <conditionalFormatting sqref="I40">
    <cfRule type="cellIs" dxfId="0" priority="1" operator="greaterThan">
      <formula>0</formula>
    </cfRule>
  </conditionalFormatting>
  <dataValidations count="2">
    <dataValidation type="list" allowBlank="1" showInputMessage="1" showErrorMessage="1" sqref="C6">
      <formula1>OffsetType</formula1>
    </dataValidation>
    <dataValidation allowBlank="1" showInputMessage="1" sqref="I26"/>
  </dataValidations>
  <hyperlinks>
    <hyperlink ref="D22" r:id="rId1" display="http://www.ncdc.noaa.gov/cdo-web/datatools/normals"/>
  </hyperlinks>
  <pageMargins left="0.25" right="0.25" top="0.75" bottom="0.75" header="0.3" footer="0.3"/>
  <pageSetup scale="7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7"/>
  <sheetViews>
    <sheetView topLeftCell="A4" zoomScaleNormal="100" workbookViewId="0">
      <selection activeCell="F22" sqref="F22"/>
    </sheetView>
  </sheetViews>
  <sheetFormatPr defaultRowHeight="14.4" x14ac:dyDescent="0.3"/>
  <cols>
    <col min="1" max="1" width="2.5546875" customWidth="1"/>
    <col min="2" max="2" width="141.44140625" customWidth="1"/>
  </cols>
  <sheetData>
    <row r="2" spans="2:3" ht="18" x14ac:dyDescent="0.35">
      <c r="B2" s="22" t="s">
        <v>37</v>
      </c>
    </row>
    <row r="3" spans="2:3" x14ac:dyDescent="0.3">
      <c r="B3" s="20"/>
    </row>
    <row r="4" spans="2:3" x14ac:dyDescent="0.3">
      <c r="B4" s="114" t="s">
        <v>71</v>
      </c>
    </row>
    <row r="5" spans="2:3" ht="86.4" x14ac:dyDescent="0.3">
      <c r="B5" s="115" t="s">
        <v>83</v>
      </c>
    </row>
    <row r="6" spans="2:3" x14ac:dyDescent="0.3">
      <c r="B6" s="21"/>
    </row>
    <row r="7" spans="2:3" ht="15.6" x14ac:dyDescent="0.35">
      <c r="B7" s="114" t="s">
        <v>80</v>
      </c>
    </row>
    <row r="8" spans="2:3" x14ac:dyDescent="0.3">
      <c r="B8" s="115" t="s">
        <v>42</v>
      </c>
    </row>
    <row r="9" spans="2:3" x14ac:dyDescent="0.3">
      <c r="B9" s="115" t="s">
        <v>78</v>
      </c>
    </row>
    <row r="10" spans="2:3" ht="43.2" x14ac:dyDescent="0.3">
      <c r="B10" s="115" t="s">
        <v>79</v>
      </c>
    </row>
    <row r="11" spans="2:3" ht="44.4" x14ac:dyDescent="0.3">
      <c r="B11" s="115" t="s">
        <v>81</v>
      </c>
      <c r="C11" s="73"/>
    </row>
    <row r="12" spans="2:3" ht="61.2" x14ac:dyDescent="0.35">
      <c r="B12" s="115" t="s">
        <v>93</v>
      </c>
    </row>
    <row r="13" spans="2:3" x14ac:dyDescent="0.3">
      <c r="B13" s="115" t="s">
        <v>74</v>
      </c>
    </row>
    <row r="14" spans="2:3" ht="63" customHeight="1" x14ac:dyDescent="0.3">
      <c r="B14" s="115" t="s">
        <v>75</v>
      </c>
    </row>
    <row r="15" spans="2:3" ht="28.8" x14ac:dyDescent="0.3">
      <c r="B15" s="115" t="s">
        <v>76</v>
      </c>
    </row>
    <row r="16" spans="2:3" x14ac:dyDescent="0.3">
      <c r="B16" s="116"/>
    </row>
    <row r="17" spans="2:2" x14ac:dyDescent="0.3">
      <c r="B17" s="114" t="s">
        <v>72</v>
      </c>
    </row>
    <row r="18" spans="2:2" ht="16.2" x14ac:dyDescent="0.3">
      <c r="B18" s="117" t="s">
        <v>77</v>
      </c>
    </row>
    <row r="19" spans="2:2" x14ac:dyDescent="0.3">
      <c r="B19" s="118" t="s">
        <v>73</v>
      </c>
    </row>
    <row r="20" spans="2:2" x14ac:dyDescent="0.3">
      <c r="B20" s="119"/>
    </row>
    <row r="21" spans="2:2" x14ac:dyDescent="0.3">
      <c r="B21" s="120" t="s">
        <v>92</v>
      </c>
    </row>
    <row r="22" spans="2:2" ht="69.75" customHeight="1" x14ac:dyDescent="0.3">
      <c r="B22" s="122" t="s">
        <v>94</v>
      </c>
    </row>
    <row r="23" spans="2:2" ht="96.75" customHeight="1" x14ac:dyDescent="0.3">
      <c r="B23" s="123" t="s">
        <v>95</v>
      </c>
    </row>
    <row r="24" spans="2:2" x14ac:dyDescent="0.3">
      <c r="B24" s="131" t="s">
        <v>99</v>
      </c>
    </row>
    <row r="25" spans="2:2" x14ac:dyDescent="0.3">
      <c r="B25" s="121" t="s">
        <v>96</v>
      </c>
    </row>
    <row r="26" spans="2:2" x14ac:dyDescent="0.3">
      <c r="B26" s="121" t="s">
        <v>97</v>
      </c>
    </row>
    <row r="27" spans="2:2" ht="30" customHeight="1" x14ac:dyDescent="0.3">
      <c r="B27" s="124" t="s">
        <v>98</v>
      </c>
    </row>
    <row r="28" spans="2:2" x14ac:dyDescent="0.3">
      <c r="B28" s="3"/>
    </row>
    <row r="29" spans="2:2" x14ac:dyDescent="0.3">
      <c r="B29" s="126"/>
    </row>
    <row r="30" spans="2:2" x14ac:dyDescent="0.3">
      <c r="B30" s="127"/>
    </row>
    <row r="31" spans="2:2" x14ac:dyDescent="0.3">
      <c r="B31" s="127"/>
    </row>
    <row r="32" spans="2:2" x14ac:dyDescent="0.3">
      <c r="B32" s="128"/>
    </row>
    <row r="33" spans="2:2" x14ac:dyDescent="0.3">
      <c r="B33" s="129"/>
    </row>
    <row r="34" spans="2:2" x14ac:dyDescent="0.3">
      <c r="B34" s="130"/>
    </row>
    <row r="35" spans="2:2" x14ac:dyDescent="0.3">
      <c r="B35" s="130"/>
    </row>
    <row r="36" spans="2:2" x14ac:dyDescent="0.3">
      <c r="B36" s="130"/>
    </row>
    <row r="37" spans="2:2" x14ac:dyDescent="0.3">
      <c r="B37" s="125"/>
    </row>
  </sheetData>
  <pageMargins left="0.25" right="0.25" top="0.75" bottom="0.75" header="0.3" footer="0.3"/>
  <pageSetup scale="84" orientation="portrait" r:id="rId1"/>
  <rowBreaks count="1" manualBreakCount="1">
    <brk id="28" min="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0"/>
  <sheetViews>
    <sheetView workbookViewId="0">
      <selection activeCell="C22" sqref="C22"/>
    </sheetView>
  </sheetViews>
  <sheetFormatPr defaultRowHeight="14.4" x14ac:dyDescent="0.3"/>
  <cols>
    <col min="1" max="1" width="8.5546875" customWidth="1"/>
    <col min="2" max="2" width="36.33203125" customWidth="1"/>
    <col min="3" max="3" width="24.109375" bestFit="1" customWidth="1"/>
    <col min="8" max="8" width="13.6640625" bestFit="1" customWidth="1"/>
  </cols>
  <sheetData>
    <row r="2" spans="1:3" x14ac:dyDescent="0.3">
      <c r="C2" t="s">
        <v>36</v>
      </c>
    </row>
    <row r="3" spans="1:3" ht="15.6" x14ac:dyDescent="0.3">
      <c r="A3" s="6"/>
      <c r="B3" s="1" t="s">
        <v>35</v>
      </c>
      <c r="C3" s="8">
        <v>0</v>
      </c>
    </row>
    <row r="4" spans="1:3" x14ac:dyDescent="0.3">
      <c r="A4" s="14"/>
      <c r="B4" s="112" t="s">
        <v>10</v>
      </c>
      <c r="C4" s="110">
        <v>0.89217000000000002</v>
      </c>
    </row>
    <row r="5" spans="1:3" x14ac:dyDescent="0.3">
      <c r="A5" s="14"/>
      <c r="B5" s="112" t="s">
        <v>12</v>
      </c>
      <c r="C5" s="110">
        <v>2.4892711287803482</v>
      </c>
    </row>
    <row r="6" spans="1:3" x14ac:dyDescent="0.3">
      <c r="A6" s="14"/>
      <c r="B6" s="112" t="s">
        <v>8</v>
      </c>
      <c r="C6" s="110">
        <v>0.14337049285837722</v>
      </c>
    </row>
    <row r="7" spans="1:3" x14ac:dyDescent="0.3">
      <c r="A7" s="14"/>
      <c r="B7" s="112" t="s">
        <v>32</v>
      </c>
      <c r="C7" s="110">
        <v>0.19041967205604529</v>
      </c>
    </row>
    <row r="8" spans="1:3" x14ac:dyDescent="0.3">
      <c r="A8" s="14"/>
      <c r="B8" s="113" t="s">
        <v>33</v>
      </c>
      <c r="C8" s="113">
        <v>0.17</v>
      </c>
    </row>
    <row r="9" spans="1:3" x14ac:dyDescent="0.3">
      <c r="A9" s="14"/>
      <c r="B9" s="112" t="s">
        <v>13</v>
      </c>
      <c r="C9" s="110">
        <v>3.34</v>
      </c>
    </row>
    <row r="10" spans="1:3" x14ac:dyDescent="0.3">
      <c r="A10" s="14"/>
      <c r="B10" s="112" t="s">
        <v>28</v>
      </c>
      <c r="C10" s="110">
        <v>2.4429049839508004</v>
      </c>
    </row>
    <row r="11" spans="1:3" x14ac:dyDescent="0.3">
      <c r="A11" s="14"/>
      <c r="B11" s="112" t="s">
        <v>30</v>
      </c>
      <c r="C11" s="110">
        <v>1.2693384585930607</v>
      </c>
    </row>
    <row r="12" spans="1:3" x14ac:dyDescent="0.3">
      <c r="A12" s="14"/>
      <c r="B12" s="112" t="s">
        <v>29</v>
      </c>
      <c r="C12" s="110">
        <v>4.5057628060337898</v>
      </c>
    </row>
    <row r="13" spans="1:3" x14ac:dyDescent="0.3">
      <c r="A13" s="14"/>
      <c r="B13" s="112" t="s">
        <v>31</v>
      </c>
      <c r="C13" s="110">
        <v>1.3607671078963084</v>
      </c>
    </row>
    <row r="14" spans="1:3" x14ac:dyDescent="0.3">
      <c r="A14" s="14"/>
      <c r="B14" s="112" t="s">
        <v>11</v>
      </c>
      <c r="C14" s="110">
        <v>0.91717188046214426</v>
      </c>
    </row>
    <row r="15" spans="1:3" x14ac:dyDescent="0.3">
      <c r="A15" s="14"/>
      <c r="B15" s="112" t="s">
        <v>24</v>
      </c>
      <c r="C15" s="110">
        <v>3.2006107618216581E-2</v>
      </c>
    </row>
    <row r="16" spans="1:3" x14ac:dyDescent="0.3">
      <c r="A16" s="14"/>
      <c r="B16" s="111"/>
      <c r="C16" s="111"/>
    </row>
    <row r="17" spans="1:3" x14ac:dyDescent="0.3">
      <c r="A17" s="14"/>
      <c r="B17" s="111"/>
      <c r="C17" s="111"/>
    </row>
    <row r="18" spans="1:3" x14ac:dyDescent="0.3">
      <c r="A18" s="14"/>
      <c r="B18" s="111"/>
      <c r="C18" s="111"/>
    </row>
    <row r="19" spans="1:3" x14ac:dyDescent="0.3">
      <c r="A19" s="14"/>
      <c r="B19" s="111"/>
      <c r="C19" s="111"/>
    </row>
    <row r="20" spans="1:3" x14ac:dyDescent="0.3">
      <c r="A20" s="14"/>
      <c r="B20" s="111"/>
      <c r="C20" s="111"/>
    </row>
    <row r="21" spans="1:3" x14ac:dyDescent="0.3">
      <c r="A21" s="14"/>
      <c r="B21" s="111"/>
      <c r="C21" s="111"/>
    </row>
    <row r="22" spans="1:3" x14ac:dyDescent="0.3">
      <c r="A22" s="14"/>
      <c r="B22" s="111"/>
      <c r="C22" s="111"/>
    </row>
    <row r="23" spans="1:3" x14ac:dyDescent="0.3">
      <c r="A23" s="14"/>
      <c r="B23" s="111"/>
      <c r="C23" s="111"/>
    </row>
    <row r="24" spans="1:3" x14ac:dyDescent="0.3">
      <c r="A24" s="14"/>
      <c r="B24" s="111"/>
      <c r="C24" s="111"/>
    </row>
    <row r="25" spans="1:3" x14ac:dyDescent="0.3">
      <c r="A25" s="14"/>
      <c r="B25" s="111"/>
      <c r="C25" s="111"/>
    </row>
    <row r="26" spans="1:3" x14ac:dyDescent="0.3">
      <c r="A26" s="14"/>
      <c r="B26" s="111"/>
      <c r="C26" s="111"/>
    </row>
    <row r="27" spans="1:3" x14ac:dyDescent="0.3">
      <c r="A27" s="14"/>
      <c r="B27" s="111"/>
      <c r="C27" s="111"/>
    </row>
    <row r="28" spans="1:3" x14ac:dyDescent="0.3">
      <c r="A28" s="14"/>
      <c r="B28" s="109" t="s">
        <v>25</v>
      </c>
      <c r="C28" s="110">
        <v>0.16271193619658902</v>
      </c>
    </row>
    <row r="29" spans="1:3" x14ac:dyDescent="0.3">
      <c r="A29" s="14"/>
      <c r="B29" s="109" t="s">
        <v>14</v>
      </c>
      <c r="C29" s="110">
        <v>4.7129759593252256</v>
      </c>
    </row>
    <row r="30" spans="1:3" x14ac:dyDescent="0.3">
      <c r="A30" s="15"/>
      <c r="B30" s="109" t="s">
        <v>15</v>
      </c>
      <c r="C30" s="110">
        <v>1.7849805216483798</v>
      </c>
    </row>
    <row r="31" spans="1:3" x14ac:dyDescent="0.3">
      <c r="A31" s="6"/>
      <c r="B31" s="109" t="s">
        <v>23</v>
      </c>
      <c r="C31" s="110">
        <v>2.4682449232926755</v>
      </c>
    </row>
    <row r="32" spans="1:3" x14ac:dyDescent="0.3">
      <c r="B32" s="112" t="s">
        <v>22</v>
      </c>
      <c r="C32" s="110">
        <v>0.35378191290941291</v>
      </c>
    </row>
    <row r="33" spans="2:3" x14ac:dyDescent="0.3">
      <c r="B33" s="112" t="s">
        <v>21</v>
      </c>
      <c r="C33" s="110">
        <v>2.4957926327544384</v>
      </c>
    </row>
    <row r="34" spans="2:3" x14ac:dyDescent="0.3">
      <c r="B34" s="112" t="s">
        <v>20</v>
      </c>
      <c r="C34" s="110">
        <v>0.45258217906589776</v>
      </c>
    </row>
    <row r="35" spans="2:3" x14ac:dyDescent="0.3">
      <c r="B35" s="112" t="s">
        <v>17</v>
      </c>
      <c r="C35" s="110">
        <v>2.3863138078406507</v>
      </c>
    </row>
    <row r="36" spans="2:3" x14ac:dyDescent="0.3">
      <c r="B36" s="112" t="s">
        <v>16</v>
      </c>
      <c r="C36" s="110">
        <v>0.53724064207773292</v>
      </c>
    </row>
    <row r="37" spans="2:3" x14ac:dyDescent="0.3">
      <c r="B37" s="112" t="s">
        <v>19</v>
      </c>
      <c r="C37" s="110">
        <v>2.4687406949944841</v>
      </c>
    </row>
    <row r="38" spans="2:3" x14ac:dyDescent="0.3">
      <c r="B38" s="112" t="s">
        <v>18</v>
      </c>
      <c r="C38" s="110">
        <v>0.56721861321539779</v>
      </c>
    </row>
    <row r="39" spans="2:3" x14ac:dyDescent="0.3">
      <c r="B39" s="111"/>
      <c r="C39" s="111"/>
    </row>
    <row r="40" spans="2:3" x14ac:dyDescent="0.3">
      <c r="B40" s="111"/>
      <c r="C40" s="1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 Simple Method Calcs</vt:lpstr>
      <vt:lpstr>Sediment Simple Method Calcs</vt:lpstr>
      <vt:lpstr>Guidance</vt:lpstr>
      <vt:lpstr>Dropdown table</vt:lpstr>
      <vt:lpstr>Land_Use</vt:lpstr>
      <vt:lpstr>Land_Use_Rates</vt:lpstr>
      <vt:lpstr>OffsetType</vt:lpstr>
      <vt:lpstr>Guidance!Print_Area</vt:lpstr>
      <vt:lpstr>'P Simple Method Calcs'!Print_Area</vt:lpstr>
      <vt:lpstr>Total_Loading_lbs_ac_yr</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Carr</dc:creator>
  <cp:lastModifiedBy>Wilson, Winn</cp:lastModifiedBy>
  <cp:lastPrinted>2015-11-13T16:13:32Z</cp:lastPrinted>
  <dcterms:created xsi:type="dcterms:W3CDTF">2015-09-16T15:55:07Z</dcterms:created>
  <dcterms:modified xsi:type="dcterms:W3CDTF">2016-06-28T17:32:27Z</dcterms:modified>
</cp:coreProperties>
</file>