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Y:\WSMD_Storm\Permitting\Operational Permits\2017 Application Materials\Worksheets - STPs\"/>
    </mc:Choice>
  </mc:AlternateContent>
  <bookViews>
    <workbookView xWindow="0" yWindow="0" windowWidth="12156" windowHeight="5280" xr2:uid="{00000000-000D-0000-FFFF-FFFF00000000}"/>
  </bookViews>
  <sheets>
    <sheet name="Simple Disconnection (4.2.2)" sheetId="4" r:id="rId1"/>
    <sheet name="Runoff Calculator (optional)" sheetId="2" r:id="rId2"/>
    <sheet name="Lookup" sheetId="3" state="hidden" r:id="rId3"/>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2" l="1"/>
  <c r="E42" i="2"/>
  <c r="D42" i="2"/>
  <c r="F41" i="2"/>
  <c r="E41" i="2"/>
  <c r="D41" i="2"/>
  <c r="F40" i="2"/>
  <c r="E40" i="2"/>
  <c r="D40" i="2"/>
  <c r="C33" i="2" l="1"/>
  <c r="E8" i="4" l="1"/>
  <c r="D8" i="4"/>
  <c r="H41" i="4"/>
  <c r="B36" i="4" l="1"/>
  <c r="B19" i="4"/>
  <c r="B18" i="4"/>
  <c r="F3" i="2"/>
  <c r="F2" i="2"/>
  <c r="F1" i="2"/>
  <c r="F6" i="4"/>
  <c r="F5" i="4"/>
  <c r="F8" i="4" s="1"/>
  <c r="B48" i="4"/>
  <c r="B43" i="4"/>
  <c r="H35" i="4"/>
  <c r="H44" i="4" s="1"/>
  <c r="H45" i="4" s="1"/>
  <c r="I8" i="4" l="1"/>
  <c r="D35" i="2" l="1"/>
  <c r="D34" i="2"/>
  <c r="D33" i="2"/>
  <c r="C35" i="2"/>
  <c r="C34" i="2"/>
  <c r="E33" i="2" l="1"/>
  <c r="B33" i="2" l="1"/>
  <c r="E17" i="3"/>
  <c r="D17" i="3"/>
  <c r="C17" i="3"/>
  <c r="B17" i="3"/>
  <c r="E16" i="3"/>
  <c r="D16" i="3"/>
  <c r="C16" i="3"/>
  <c r="B16" i="3"/>
  <c r="E15" i="3"/>
  <c r="D15" i="3"/>
  <c r="C15" i="3"/>
  <c r="B15" i="3"/>
  <c r="E14" i="3"/>
  <c r="D14" i="3"/>
  <c r="C14" i="3"/>
  <c r="B14" i="3"/>
  <c r="E13" i="3"/>
  <c r="D13" i="3"/>
  <c r="C13" i="3"/>
  <c r="B13" i="3"/>
  <c r="E27" i="2"/>
  <c r="D27" i="2"/>
  <c r="C27" i="2"/>
  <c r="B27" i="2"/>
  <c r="F26" i="2"/>
  <c r="F25" i="2"/>
  <c r="F24" i="2"/>
  <c r="F23" i="2"/>
  <c r="E18" i="2"/>
  <c r="D18" i="2"/>
  <c r="C18" i="2"/>
  <c r="B18" i="2"/>
  <c r="F17" i="2"/>
  <c r="F16" i="2"/>
  <c r="F15" i="2"/>
  <c r="F14" i="2"/>
  <c r="B35" i="2" l="1"/>
  <c r="B34" i="2"/>
  <c r="F18" i="2"/>
  <c r="F27" i="2"/>
  <c r="G34" i="2" l="1"/>
  <c r="G33" i="2"/>
  <c r="G35" i="2"/>
  <c r="F33" i="2"/>
  <c r="E35" i="2"/>
  <c r="F35" i="2"/>
  <c r="E34" i="2"/>
  <c r="F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D4" authorId="0" shapeId="0" xr:uid="{EACA1EC2-D312-42D8-B4AA-2295EF2D97F2}">
      <text>
        <r>
          <rPr>
            <sz val="9"/>
            <color indexed="81"/>
            <rFont val="Tahoma"/>
            <family val="2"/>
          </rPr>
          <t xml:space="preserve">Include areas draining to the practice that will receive permit coverage, including existing onsite areas for site balancing. Treatment of this area only will receive credit towards meeting required treatment standards.
</t>
        </r>
      </text>
    </comment>
    <comment ref="E4" authorId="0" shapeId="0" xr:uid="{7503E3E4-D04A-4652-B4F2-19A2EB67D21F}">
      <text>
        <r>
          <rPr>
            <sz val="9"/>
            <color indexed="81"/>
            <rFont val="Tahoma"/>
            <family val="2"/>
          </rPr>
          <t xml:space="preserve">Include areas draining to the practice without bypass or overflow, but will not receive permit coverage. This area must be included in WQ sizing to prevent the undersizing of practices but will not receive credit towards meeting the standards.
</t>
        </r>
      </text>
    </comment>
    <comment ref="B6" authorId="0" shapeId="0" xr:uid="{3D6BF606-3DE9-43E3-8FA4-00E8137E37CC}">
      <text>
        <r>
          <rPr>
            <sz val="9"/>
            <color indexed="81"/>
            <rFont val="Tahoma"/>
            <family val="2"/>
          </rPr>
          <t xml:space="preserve">Include all impervious that will be disconnected, both new and redeveloped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DA6045EF-4F92-4CBA-AD10-3B2289358173}">
      <text>
        <r>
          <rPr>
            <sz val="9"/>
            <color indexed="81"/>
            <rFont val="Tahoma"/>
            <family val="2"/>
          </rPr>
          <t>Takes into account Tv of upstream practices</t>
        </r>
      </text>
    </comment>
    <comment ref="E32" authorId="0" shapeId="0" xr:uid="{18D0E12C-3F29-442B-99AA-1C1C12ADCF38}">
      <text>
        <r>
          <rPr>
            <sz val="9"/>
            <color indexed="81"/>
            <rFont val="Tahoma"/>
            <family val="2"/>
          </rPr>
          <t>The Post Development CN for areas draining to the practice, taking into account Tv credit of any upstream practices.</t>
        </r>
      </text>
    </comment>
    <comment ref="F32" authorId="0" shapeId="0" xr:uid="{592B8397-12FA-477D-88CB-E3FBE070E580}">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<sst xmlns="http://schemas.openxmlformats.org/spreadsheetml/2006/main" count="170" uniqueCount="117">
  <si>
    <t>Project Name:</t>
  </si>
  <si>
    <t>Discharge Point:</t>
  </si>
  <si>
    <t>Response</t>
  </si>
  <si>
    <t>Attachment location</t>
  </si>
  <si>
    <r>
      <t>Attachment location</t>
    </r>
    <r>
      <rPr>
        <sz val="9"/>
        <color indexed="10"/>
        <rFont val="Palatino Linotype"/>
        <family val="1"/>
      </rPr>
      <t>: Indicate the specific location (i.e. appendix, page, plan sheet) where the requisite support documentation has been provided within the application.</t>
    </r>
  </si>
  <si>
    <r>
      <t>WQ</t>
    </r>
    <r>
      <rPr>
        <vertAlign val="subscript"/>
        <sz val="10"/>
        <rFont val="Palatino Linotype"/>
        <family val="1"/>
      </rPr>
      <t>V</t>
    </r>
    <r>
      <rPr>
        <sz val="10"/>
        <rFont val="Palatino Linotype"/>
        <family val="1"/>
      </rPr>
      <t xml:space="preserve"> to practice</t>
    </r>
  </si>
  <si>
    <t>Modified CN for WQ (1.0") storm</t>
  </si>
  <si>
    <t>9*</t>
  </si>
  <si>
    <t>* Questions preceded by an asterix (*) may change based on previously entered values</t>
  </si>
  <si>
    <t>For Permit Coverage</t>
  </si>
  <si>
    <t>Total (acres)</t>
  </si>
  <si>
    <t>Not for Permit Coverage</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</si>
  <si>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</si>
  <si>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</si>
  <si>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</si>
  <si>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</si>
  <si>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</si>
  <si>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</si>
  <si>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</si>
  <si>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</si>
  <si>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</si>
  <si>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</si>
  <si>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</si>
  <si>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</si>
  <si>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</si>
  <si>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</si>
  <si>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</si>
  <si>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</si>
  <si>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</si>
  <si>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</si>
  <si>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</si>
  <si>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</si>
  <si>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</si>
  <si>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</si>
  <si>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</si>
  <si>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</si>
  <si>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</si>
  <si>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</si>
  <si>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</si>
  <si>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</si>
  <si>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</si>
  <si>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</si>
  <si>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</si>
  <si>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</si>
  <si>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</si>
  <si>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</si>
  <si>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</si>
  <si>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</si>
  <si>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</si>
  <si>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</si>
  <si>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Total Area (acres)</t>
  </si>
  <si>
    <r>
      <t>WQ</t>
    </r>
    <r>
      <rPr>
        <vertAlign val="subscript"/>
        <sz val="10"/>
        <rFont val="Palatino Linotype"/>
        <family val="1"/>
      </rPr>
      <t>V</t>
    </r>
    <r>
      <rPr>
        <sz val="10"/>
        <rFont val="Palatino Linotype"/>
        <family val="1"/>
      </rPr>
      <t xml:space="preserve"> not for credit</t>
    </r>
  </si>
  <si>
    <r>
      <t>Total WQ</t>
    </r>
    <r>
      <rPr>
        <vertAlign val="subscript"/>
        <sz val="10"/>
        <rFont val="Palatino Linotype"/>
        <family val="1"/>
      </rPr>
      <t>V</t>
    </r>
    <r>
      <rPr>
        <sz val="10"/>
        <rFont val="Palatino Linotype"/>
        <family val="1"/>
      </rPr>
      <t xml:space="preserve"> </t>
    </r>
  </si>
  <si>
    <t>Treatment Standard</t>
  </si>
  <si>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</si>
  <si>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</si>
  <si>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</si>
  <si>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Total to Practice</t>
  </si>
  <si>
    <r>
      <t>WQ</t>
    </r>
    <r>
      <rPr>
        <vertAlign val="subscript"/>
        <sz val="10"/>
        <rFont val="Palatino Linotype"/>
        <family val="1"/>
      </rPr>
      <t>V</t>
    </r>
    <r>
      <rPr>
        <sz val="10"/>
        <rFont val="Palatino Linotype"/>
        <family val="1"/>
      </rPr>
      <t xml:space="preserve"> for credit</t>
    </r>
  </si>
  <si>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</si>
  <si>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</si>
  <si>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</si>
  <si>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t>8*</t>
  </si>
  <si>
    <t>28*</t>
  </si>
  <si>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</si>
  <si>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</si>
  <si>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</si>
  <si>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Pre Development</t>
  </si>
  <si>
    <t>1 yr</t>
  </si>
  <si>
    <t>10 yr</t>
  </si>
  <si>
    <t>Post Development, upstream of practice</t>
  </si>
  <si>
    <t>100 yr</t>
  </si>
  <si>
    <r>
      <t>Post Development, with T</t>
    </r>
    <r>
      <rPr>
        <vertAlign val="subscript"/>
        <sz val="11"/>
        <color theme="1"/>
        <rFont val="Calibri"/>
        <family val="2"/>
        <scheme val="minor"/>
      </rPr>
      <t>V</t>
    </r>
    <r>
      <rPr>
        <sz val="11"/>
        <color theme="1"/>
        <rFont val="Calibri"/>
        <family val="2"/>
        <scheme val="minor"/>
      </rPr>
      <t xml:space="preserve"> credit from practice</t>
    </r>
  </si>
  <si>
    <t>Simple Disconnection (4.2.2)</t>
  </si>
  <si>
    <t>Disconnection Area #</t>
  </si>
  <si>
    <t>Disconnected Area</t>
  </si>
  <si>
    <t>Disconnected Area Type</t>
  </si>
  <si>
    <t>Feasibility (4.2.2.1)</t>
  </si>
  <si>
    <t>For areas conveyed by sheetflow, is the disconnection area at least as wide as the area being disconnected?</t>
  </si>
  <si>
    <t>For rooftop areas conveyed by downspouts, is the disconnection area at least 12 feet wide?</t>
  </si>
  <si>
    <t>For rooftop areas conveyed by downpouts, is the contributing area to any one discharge location no greater than 1,000 square feet?</t>
  </si>
  <si>
    <t>Do the underlying soils of the disconnection area meet the Post-Construction Soil Depth and Quality Standard?</t>
  </si>
  <si>
    <t>Are disconnection areas configured such that there is no overlap between adjacent disconnection areas?</t>
  </si>
  <si>
    <t>Is the maximum slope of the disconnection area no steeper than 15%?</t>
  </si>
  <si>
    <t>For sites with septic systems, is the disconnection flow path cross-gradient or down-gradient of the leachfield?</t>
  </si>
  <si>
    <t>Conveyance (4.2.2.2)</t>
  </si>
  <si>
    <t>Is the runoff conveyed as sheet flow across the disconnection area for the applicable design storms and prevented from channelizing?</t>
  </si>
  <si>
    <t>Is the disconnection surface directed away from buildings so as to protect foundations and basements?</t>
  </si>
  <si>
    <t>Are downspouts at least 10 feet from the nearest downgradient impervious surface to prevent reconnection?</t>
  </si>
  <si>
    <t>Has a stone diaphragm, level spreader, splash pad, or other acceptable flow spreading devide been specified for each downspout outlet?</t>
  </si>
  <si>
    <t>For runoff not conveyed by downspout, does the runoff drain either as sheet flow or drain to a subsurface drain field that is not directly connected to the drainage network?</t>
  </si>
  <si>
    <t>Pretreatment (4.2.2.3)</t>
  </si>
  <si>
    <t>Is runoff from qualifying surfaces prevented from co-mingling with other runoff, such that pre-treatment is not required?</t>
  </si>
  <si>
    <t>Treatment Volume Calculation</t>
  </si>
  <si>
    <t>acres</t>
  </si>
  <si>
    <t>20*</t>
  </si>
  <si>
    <t>ft</t>
  </si>
  <si>
    <t>Soil HSG</t>
  </si>
  <si>
    <r>
      <t>f</t>
    </r>
    <r>
      <rPr>
        <vertAlign val="subscript"/>
        <sz val="9"/>
        <rFont val="Palatino Linotype"/>
        <family val="1"/>
      </rPr>
      <t>c</t>
    </r>
    <r>
      <rPr>
        <sz val="9"/>
        <rFont val="Palatino Linotype"/>
        <family val="1"/>
      </rPr>
      <t xml:space="preserve"> ≥1 in/hr for T</t>
    </r>
    <r>
      <rPr>
        <vertAlign val="subscript"/>
        <sz val="9"/>
        <rFont val="Palatino Linotype"/>
        <family val="1"/>
      </rPr>
      <t>V</t>
    </r>
    <r>
      <rPr>
        <sz val="9"/>
        <rFont val="Palatino Linotype"/>
        <family val="1"/>
      </rPr>
      <t>=HC</t>
    </r>
    <r>
      <rPr>
        <vertAlign val="subscript"/>
        <sz val="9"/>
        <rFont val="Palatino Linotype"/>
        <family val="1"/>
      </rPr>
      <t xml:space="preserve">V </t>
    </r>
  </si>
  <si>
    <r>
      <t>f</t>
    </r>
    <r>
      <rPr>
        <vertAlign val="subscript"/>
        <sz val="9"/>
        <rFont val="Palatino Linotype"/>
        <family val="1"/>
      </rPr>
      <t>c</t>
    </r>
    <r>
      <rPr>
        <sz val="9"/>
        <rFont val="Palatino Linotype"/>
        <family val="1"/>
      </rPr>
      <t xml:space="preserve"> ≥0.5 in/hr for T</t>
    </r>
    <r>
      <rPr>
        <vertAlign val="subscript"/>
        <sz val="9"/>
        <rFont val="Palatino Linotype"/>
        <family val="1"/>
      </rPr>
      <t>V</t>
    </r>
    <r>
      <rPr>
        <sz val="9"/>
        <rFont val="Palatino Linotype"/>
        <family val="1"/>
      </rPr>
      <t>=WQ</t>
    </r>
    <r>
      <rPr>
        <vertAlign val="subscript"/>
        <sz val="9"/>
        <rFont val="Palatino Linotype"/>
        <family val="1"/>
      </rPr>
      <t xml:space="preserve">V </t>
    </r>
  </si>
  <si>
    <r>
      <t>f</t>
    </r>
    <r>
      <rPr>
        <vertAlign val="subscript"/>
        <sz val="9"/>
        <rFont val="Palatino Linotype"/>
        <family val="1"/>
      </rPr>
      <t>c</t>
    </r>
    <r>
      <rPr>
        <sz val="9"/>
        <rFont val="Palatino Linotype"/>
        <family val="1"/>
      </rPr>
      <t xml:space="preserve"> &lt;0.5 in/hr for T</t>
    </r>
    <r>
      <rPr>
        <vertAlign val="subscript"/>
        <sz val="9"/>
        <rFont val="Palatino Linotype"/>
        <family val="1"/>
      </rPr>
      <t>V</t>
    </r>
    <r>
      <rPr>
        <sz val="9"/>
        <rFont val="Palatino Linotype"/>
        <family val="1"/>
      </rPr>
      <t>=WQ</t>
    </r>
    <r>
      <rPr>
        <vertAlign val="subscript"/>
        <sz val="9"/>
        <rFont val="Palatino Linotype"/>
        <family val="1"/>
      </rPr>
      <t xml:space="preserve">V </t>
    </r>
  </si>
  <si>
    <t>What is the slope of the disconnection area?</t>
  </si>
  <si>
    <t>What is the required length of the disconnention area?</t>
  </si>
  <si>
    <t>What disconnection length is provided?</t>
  </si>
  <si>
    <t>25*</t>
  </si>
  <si>
    <t>inches</t>
  </si>
  <si>
    <t>What is the treatment volume provided by the STP?</t>
  </si>
  <si>
    <r>
      <t>T</t>
    </r>
    <r>
      <rPr>
        <b/>
        <vertAlign val="subscript"/>
        <sz val="10"/>
        <rFont val="Palatino Linotype"/>
        <family val="1"/>
      </rPr>
      <t>V</t>
    </r>
    <r>
      <rPr>
        <b/>
        <sz val="10"/>
        <rFont val="Palatino Linotype"/>
        <family val="1"/>
      </rPr>
      <t xml:space="preserve"> (cu-ft)</t>
    </r>
  </si>
  <si>
    <r>
      <t>T</t>
    </r>
    <r>
      <rPr>
        <b/>
        <vertAlign val="subscript"/>
        <sz val="10"/>
        <rFont val="Palatino Linotype"/>
        <family val="1"/>
      </rPr>
      <t>V</t>
    </r>
    <r>
      <rPr>
        <b/>
        <sz val="10"/>
        <rFont val="Palatino Linotype"/>
        <family val="1"/>
      </rPr>
      <t xml:space="preserve"> (ac-ft)</t>
    </r>
  </si>
  <si>
    <r>
      <rPr>
        <b/>
        <sz val="10"/>
        <rFont val="Calibri"/>
        <family val="2"/>
      </rPr>
      <t>↑</t>
    </r>
    <r>
      <rPr>
        <b/>
        <sz val="10"/>
        <rFont val="Palatino Linotype"/>
        <family val="1"/>
      </rPr>
      <t xml:space="preserve"> Enter this value on the Standards Compliance Worksheet</t>
    </r>
  </si>
  <si>
    <t>Treatment (4.2.2.4)</t>
  </si>
  <si>
    <t>Landscaping (4.3.2.5)</t>
  </si>
  <si>
    <t>Is a dense vegetative cover specified for the disconnection area on the plan sheet/detail sheet?</t>
  </si>
  <si>
    <t>Impervious (acres)</t>
  </si>
  <si>
    <t>Disconnected Impervious for permit coverage (from question 2)</t>
  </si>
  <si>
    <t>Version:1/25/2018</t>
  </si>
  <si>
    <r>
      <t>Time of Concentration, T</t>
    </r>
    <r>
      <rPr>
        <vertAlign val="subscript"/>
        <sz val="12"/>
        <color theme="1"/>
        <rFont val="Calibri"/>
        <family val="2"/>
        <scheme val="minor"/>
      </rPr>
      <t xml:space="preserve">C </t>
    </r>
    <r>
      <rPr>
        <sz val="12"/>
        <color theme="1"/>
        <rFont val="Calibri Light"/>
        <family val="2"/>
        <scheme val="major"/>
      </rPr>
      <t>(min)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</si>
</sst>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45"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sz val="11"/>
      <name val="Palatino Linotype"/>
      <family val="1"/>
    </font>
    <font>
      <i/>
      <sz val="10"/>
      <name val="Palatino Linotype"/>
      <family val="1"/>
    </font>
    <font>
      <u/>
      <sz val="9"/>
      <color indexed="10"/>
      <name val="Palatino Linotype"/>
      <family val="1"/>
    </font>
    <font>
      <sz val="9"/>
      <color indexed="10"/>
      <name val="Palatino Linotype"/>
      <family val="1"/>
    </font>
    <font>
      <sz val="12"/>
      <color indexed="10"/>
      <name val="Palatino Linotype"/>
      <family val="1"/>
    </font>
    <font>
      <vertAlign val="subscript"/>
      <sz val="10"/>
      <name val="Palatino Linotype"/>
      <family val="1"/>
    </font>
    <font>
      <sz val="12"/>
      <color theme="0"/>
      <name val="Palatino Linotype"/>
      <family val="1"/>
    </font>
    <font>
      <sz val="10"/>
      <color theme="0"/>
      <name val="Palatino Linotype"/>
      <family val="1"/>
    </font>
    <font>
      <i/>
      <sz val="9"/>
      <name val="Palatino Linotype"/>
      <family val="1"/>
    </font>
    <font>
      <sz val="8"/>
      <color rgb="FF000000"/>
      <name val="Segoe UI"/>
      <family val="2"/>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sz val="9"/>
      <name val="Palatino Linotype"/>
      <family val="1"/>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vertAlign val="subscript"/>
      <sz val="11"/>
      <name val="Calibri"/>
      <family val="2"/>
      <scheme val="minor"/>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b/>
      <sz val="10"/>
      <color theme="0"/>
      <name val="Palatino Linotype"/>
      <family val="1"/>
    </font>
    <font>
      <b/>
      <sz val="9"/>
      <color theme="0"/>
      <name val="Palatino Linotype"/>
      <family val="1"/>
    </font>
    <font>
      <vertAlign val="subscript"/>
      <sz val="9"/>
      <name val="Palatino Linotype"/>
      <family val="1"/>
    </font>
    <font>
      <sz val="8"/>
      <name val="Palatino Linotype"/>
      <family val="1"/>
    </font>
    <font>
      <b/>
      <vertAlign val="subscript"/>
      <sz val="10"/>
      <name val="Palatino Linotype"/>
      <family val="1"/>
    </font>
    <font>
      <b/>
      <sz val="10"/>
      <name val="Calibri"/>
      <family val="2"/>
    </font>
    <font>
      <sz val="12"/>
      <color rgb="FFFF0000"/>
      <name val="Palatino Linotype"/>
      <family val="1"/>
    </font>
    <font>
      <b/>
      <sz val="10"/>
      <color rgb="FFFF0000"/>
      <name val="Palatino Linotype"/>
      <family val="1"/>
    </font>
    <font>
      <sz val="11"/>
      <color theme="1"/>
      <name val="Calibri"/>
      <family val="2"/>
      <scheme val="minor"/>
    </font>
    <font>
      <sz val="12"/>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20" fillId="3" borderId="14" applyNumberFormat="0" applyAlignment="0" applyProtection="0"/>
    <xf numFmtId="0" fontId="21" fillId="4" borderId="15" applyNumberFormat="0" applyAlignment="0" applyProtection="0"/>
    <xf numFmtId="0" fontId="24" fillId="0" borderId="0" applyNumberFormat="0" applyFill="0" applyBorder="0" applyAlignment="0" applyProtection="0"/>
    <xf numFmtId="9" fontId="43" fillId="0" borderId="0" applyFont="0" applyFill="0" applyBorder="0" applyAlignment="0" applyProtection="0"/>
  </cellStyleXfs>
  <cellXfs count="234">
    <xf numFmtId="0" fontId="0" fillId="0" borderId="0" xfId="0"/>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10" fillId="0" borderId="0" xfId="0" applyFont="1"/>
    <xf numFmtId="0" fontId="4" fillId="0" borderId="0" xfId="0" applyFont="1" applyFill="1" applyBorder="1" applyAlignment="1">
      <alignment horizontal="center"/>
    </xf>
    <xf numFmtId="0" fontId="13" fillId="0" borderId="0" xfId="0" applyFont="1" applyFill="1"/>
    <xf numFmtId="0" fontId="4" fillId="0" borderId="2" xfId="0" applyFont="1" applyBorder="1" applyAlignment="1">
      <alignment horizontal="center"/>
    </xf>
    <xf numFmtId="0" fontId="3" fillId="0" borderId="0" xfId="0" applyFont="1" applyAlignment="1">
      <alignment horizontal="center"/>
    </xf>
    <xf numFmtId="0" fontId="2" fillId="0" borderId="0" xfId="0" applyFont="1" applyAlignment="1"/>
    <xf numFmtId="0" fontId="1" fillId="0" borderId="0" xfId="0" applyFont="1" applyAlignment="1"/>
    <xf numFmtId="0" fontId="8" fillId="0" borderId="0" xfId="0" applyFont="1" applyAlignment="1">
      <alignment horizontal="right"/>
    </xf>
    <xf numFmtId="0" fontId="4" fillId="0" borderId="0" xfId="0" applyFont="1" applyAlignment="1">
      <alignment horizontal="right"/>
    </xf>
    <xf numFmtId="0" fontId="16" fillId="0" borderId="0" xfId="0" applyFont="1"/>
    <xf numFmtId="0" fontId="1" fillId="0" borderId="0" xfId="0" applyFont="1"/>
    <xf numFmtId="0" fontId="4" fillId="0" borderId="0" xfId="0" applyFont="1" applyAlignment="1"/>
    <xf numFmtId="0" fontId="8" fillId="0" borderId="0" xfId="0" applyFont="1"/>
    <xf numFmtId="0" fontId="4" fillId="0" borderId="0" xfId="0" applyFont="1" applyAlignment="1">
      <alignment horizontal="center" vertical="center"/>
    </xf>
    <xf numFmtId="0" fontId="17" fillId="0" borderId="0" xfId="0" applyFont="1" applyAlignment="1"/>
    <xf numFmtId="0" fontId="16" fillId="0" borderId="0" xfId="0" applyFont="1" applyAlignment="1"/>
    <xf numFmtId="0" fontId="15" fillId="0" borderId="0" xfId="0" applyFont="1" applyAlignment="1"/>
    <xf numFmtId="1" fontId="1" fillId="0" borderId="0" xfId="0" applyNumberFormat="1" applyFont="1" applyBorder="1" applyAlignment="1">
      <alignment horizontal="center" vertical="center"/>
    </xf>
    <xf numFmtId="0" fontId="3" fillId="0" borderId="2" xfId="0" applyFont="1" applyBorder="1" applyAlignment="1">
      <alignment horizontal="center"/>
    </xf>
    <xf numFmtId="164" fontId="9" fillId="0" borderId="2" xfId="0" applyNumberFormat="1" applyFont="1" applyFill="1" applyBorder="1" applyAlignment="1">
      <alignment horizontal="center"/>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23" fillId="0" borderId="8" xfId="0" applyFont="1" applyFill="1" applyBorder="1" applyAlignment="1">
      <alignment horizontal="center" wrapText="1"/>
    </xf>
    <xf numFmtId="0" fontId="23" fillId="0" borderId="0" xfId="0" applyFont="1" applyAlignment="1">
      <alignment horizontal="center" wrapText="1"/>
    </xf>
    <xf numFmtId="0" fontId="25" fillId="0" borderId="16" xfId="0" applyFont="1" applyBorder="1"/>
    <xf numFmtId="0" fontId="24" fillId="0" borderId="1" xfId="3" applyFill="1" applyBorder="1" applyAlignment="1">
      <alignment vertical="center"/>
    </xf>
    <xf numFmtId="0" fontId="0" fillId="0" borderId="0" xfId="0" applyBorder="1"/>
    <xf numFmtId="0" fontId="0" fillId="0" borderId="17" xfId="0" applyBorder="1"/>
    <xf numFmtId="0" fontId="22" fillId="0" borderId="16" xfId="0" applyFont="1" applyBorder="1" applyAlignment="1">
      <alignment horizontal="right"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xf>
    <xf numFmtId="0" fontId="0" fillId="0" borderId="16" xfId="0" applyBorder="1" applyAlignment="1">
      <alignment horizontal="right" vertical="center" wrapText="1"/>
    </xf>
    <xf numFmtId="0" fontId="0" fillId="0" borderId="18" xfId="0" applyFill="1" applyBorder="1" applyAlignment="1">
      <alignment horizontal="right" vertical="center" wrapText="1"/>
    </xf>
    <xf numFmtId="165" fontId="0" fillId="0" borderId="19" xfId="0" applyNumberFormat="1" applyBorder="1" applyAlignment="1">
      <alignment horizontal="center"/>
    </xf>
    <xf numFmtId="1" fontId="0" fillId="0" borderId="19" xfId="0" applyNumberFormat="1" applyBorder="1" applyAlignment="1">
      <alignment horizontal="center"/>
    </xf>
    <xf numFmtId="0" fontId="0" fillId="0" borderId="20" xfId="0" applyBorder="1"/>
    <xf numFmtId="0" fontId="25" fillId="0" borderId="21" xfId="0" applyFont="1" applyFill="1" applyBorder="1" applyAlignment="1">
      <alignment horizontal="left" vertical="center"/>
    </xf>
    <xf numFmtId="165" fontId="27" fillId="0" borderId="22" xfId="0" applyNumberFormat="1" applyFont="1" applyBorder="1" applyAlignment="1">
      <alignment horizontal="center"/>
    </xf>
    <xf numFmtId="1" fontId="27" fillId="0" borderId="22" xfId="0" applyNumberFormat="1" applyFont="1" applyBorder="1" applyAlignment="1">
      <alignment horizontal="center"/>
    </xf>
    <xf numFmtId="0" fontId="0" fillId="0" borderId="23" xfId="0" applyBorder="1"/>
    <xf numFmtId="0" fontId="0" fillId="0" borderId="24" xfId="0" applyBorder="1"/>
    <xf numFmtId="0" fontId="0" fillId="0" borderId="25" xfId="0" applyFont="1" applyFill="1" applyBorder="1" applyAlignment="1">
      <alignment horizontal="right"/>
    </xf>
    <xf numFmtId="0" fontId="0" fillId="0" borderId="2" xfId="0" applyBorder="1" applyAlignment="1">
      <alignment horizontal="center"/>
    </xf>
    <xf numFmtId="0" fontId="0" fillId="0" borderId="25" xfId="0" applyBorder="1" applyAlignment="1">
      <alignment horizontal="right"/>
    </xf>
    <xf numFmtId="0" fontId="0" fillId="0" borderId="25" xfId="0" applyBorder="1" applyAlignment="1">
      <alignment horizontal="right" wrapText="1"/>
    </xf>
    <xf numFmtId="0" fontId="0" fillId="0" borderId="16" xfId="0" applyBorder="1"/>
    <xf numFmtId="0" fontId="0" fillId="0" borderId="0" xfId="0" applyFill="1" applyBorder="1" applyAlignment="1">
      <alignment horizontal="right"/>
    </xf>
    <xf numFmtId="2" fontId="21" fillId="0" borderId="0" xfId="2" applyNumberFormat="1" applyFill="1" applyBorder="1"/>
    <xf numFmtId="0" fontId="0" fillId="0" borderId="16" xfId="0" applyFont="1" applyBorder="1" applyAlignment="1">
      <alignment horizontal="right" vertical="center"/>
    </xf>
    <xf numFmtId="0" fontId="0" fillId="0" borderId="16" xfId="0" applyBorder="1" applyAlignment="1">
      <alignment horizontal="right" vertical="center"/>
    </xf>
    <xf numFmtId="0" fontId="0" fillId="0" borderId="18" xfId="0" applyBorder="1"/>
    <xf numFmtId="0" fontId="0" fillId="0" borderId="19"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25" fillId="0" borderId="0" xfId="0" applyFont="1" applyAlignment="1">
      <alignment horizontal="left"/>
    </xf>
    <xf numFmtId="0" fontId="0" fillId="6" borderId="2" xfId="0" applyFill="1" applyBorder="1"/>
    <xf numFmtId="0" fontId="0" fillId="6" borderId="2" xfId="0" applyFont="1" applyFill="1" applyBorder="1" applyAlignment="1">
      <alignment horizontal="right"/>
    </xf>
    <xf numFmtId="0" fontId="0" fillId="6" borderId="2" xfId="0" applyFill="1" applyBorder="1" applyAlignment="1">
      <alignment horizontal="center"/>
    </xf>
    <xf numFmtId="0" fontId="25" fillId="0" borderId="0" xfId="0" applyFont="1" applyFill="1" applyBorder="1" applyAlignment="1">
      <alignment horizontal="left"/>
    </xf>
    <xf numFmtId="0" fontId="0" fillId="6" borderId="2" xfId="0" applyFill="1" applyBorder="1" applyAlignment="1">
      <alignment horizontal="right"/>
    </xf>
    <xf numFmtId="0" fontId="26" fillId="0" borderId="2" xfId="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8" fillId="0" borderId="30" xfId="0" applyFont="1" applyFill="1" applyBorder="1" applyAlignment="1">
      <alignment horizontal="center" vertical="center" wrapText="1"/>
    </xf>
    <xf numFmtId="2" fontId="0" fillId="0" borderId="2" xfId="0" applyNumberFormat="1" applyBorder="1" applyAlignment="1">
      <alignment horizontal="center" vertical="center"/>
    </xf>
    <xf numFmtId="2" fontId="26" fillId="5" borderId="2" xfId="1" applyNumberFormat="1" applyFont="1" applyFill="1" applyBorder="1" applyAlignment="1" applyProtection="1">
      <alignment horizontal="center" vertical="center"/>
      <protection locked="0"/>
    </xf>
    <xf numFmtId="164" fontId="26" fillId="5" borderId="2" xfId="1" applyNumberFormat="1" applyFont="1" applyFill="1" applyBorder="1" applyAlignment="1" applyProtection="1">
      <alignment horizontal="center"/>
      <protection locked="0"/>
    </xf>
    <xf numFmtId="164" fontId="21" fillId="4" borderId="15" xfId="2" applyNumberFormat="1" applyBorder="1" applyAlignment="1">
      <alignment horizontal="center"/>
    </xf>
    <xf numFmtId="164" fontId="21" fillId="4" borderId="27" xfId="2" applyNumberFormat="1" applyBorder="1" applyAlignment="1">
      <alignment horizontal="center"/>
    </xf>
    <xf numFmtId="164" fontId="21" fillId="4" borderId="28" xfId="2" applyNumberFormat="1" applyBorder="1" applyAlignment="1">
      <alignment horizontal="center"/>
    </xf>
    <xf numFmtId="164" fontId="21" fillId="4" borderId="29" xfId="2" applyNumberFormat="1" applyBorder="1" applyAlignment="1">
      <alignment horizontal="center"/>
    </xf>
    <xf numFmtId="0" fontId="10" fillId="0" borderId="0" xfId="0" applyFont="1" applyBorder="1" applyAlignment="1">
      <alignment vertical="top"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1" fontId="1" fillId="0" borderId="0" xfId="0" applyNumberFormat="1" applyFont="1" applyBorder="1" applyAlignment="1">
      <alignment horizontal="center"/>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right" vertical="center"/>
    </xf>
    <xf numFmtId="0" fontId="25" fillId="0" borderId="16" xfId="0" applyFont="1" applyFill="1" applyBorder="1" applyAlignment="1">
      <alignment horizontal="left" vertical="center"/>
    </xf>
    <xf numFmtId="0" fontId="0" fillId="0" borderId="0" xfId="0" applyFill="1" applyBorder="1" applyAlignment="1">
      <alignment horizontal="center" vertical="center"/>
    </xf>
    <xf numFmtId="0" fontId="20" fillId="0" borderId="0" xfId="1" applyFill="1" applyBorder="1" applyAlignment="1">
      <alignment horizontal="center" vertical="center"/>
    </xf>
    <xf numFmtId="0" fontId="1" fillId="0" borderId="0" xfId="0" applyFont="1" applyBorder="1" applyAlignment="1">
      <alignment horizontal="center"/>
    </xf>
    <xf numFmtId="164" fontId="0" fillId="5" borderId="2" xfId="0" applyNumberFormat="1" applyFill="1" applyBorder="1"/>
    <xf numFmtId="0" fontId="23" fillId="0" borderId="0" xfId="0" applyFont="1" applyBorder="1" applyAlignment="1">
      <alignment horizontal="center" wrapText="1"/>
    </xf>
    <xf numFmtId="0" fontId="25" fillId="0" borderId="21" xfId="0" applyFont="1" applyBorder="1"/>
    <xf numFmtId="0" fontId="0" fillId="0" borderId="22" xfId="0" applyBorder="1"/>
    <xf numFmtId="0" fontId="4" fillId="0" borderId="22" xfId="0" applyFont="1" applyBorder="1" applyAlignment="1">
      <alignment horizontal="right"/>
    </xf>
    <xf numFmtId="0" fontId="4" fillId="0" borderId="0" xfId="0" applyFont="1" applyBorder="1" applyAlignment="1">
      <alignment horizontal="right"/>
    </xf>
    <xf numFmtId="164" fontId="1" fillId="7" borderId="2" xfId="0" applyNumberFormat="1" applyFont="1" applyFill="1" applyBorder="1" applyAlignment="1">
      <alignment horizontal="center" wrapText="1"/>
    </xf>
    <xf numFmtId="1" fontId="1" fillId="7" borderId="2" xfId="0" applyNumberFormat="1" applyFont="1" applyFill="1" applyBorder="1" applyAlignment="1">
      <alignment horizontal="center" vertical="center"/>
    </xf>
    <xf numFmtId="166" fontId="9" fillId="7" borderId="2" xfId="0" applyNumberFormat="1" applyFont="1" applyFill="1" applyBorder="1" applyAlignment="1">
      <alignment horizontal="center" vertical="center"/>
    </xf>
    <xf numFmtId="0" fontId="0" fillId="0" borderId="16" xfId="0" applyFont="1" applyBorder="1" applyAlignment="1">
      <alignment wrapText="1"/>
    </xf>
    <xf numFmtId="0" fontId="0" fillId="0" borderId="0" xfId="0" applyFont="1" applyBorder="1" applyAlignment="1">
      <alignment wrapText="1"/>
    </xf>
    <xf numFmtId="164" fontId="1" fillId="0" borderId="1" xfId="0" applyNumberFormat="1" applyFont="1" applyFill="1" applyBorder="1" applyAlignment="1">
      <alignment horizontal="center" wrapText="1"/>
    </xf>
    <xf numFmtId="0" fontId="0" fillId="0" borderId="0" xfId="0" applyBorder="1" applyAlignment="1">
      <alignment horizontal="right"/>
    </xf>
    <xf numFmtId="0" fontId="0" fillId="0" borderId="21" xfId="0" applyBorder="1"/>
    <xf numFmtId="0" fontId="26" fillId="0" borderId="36" xfId="1" applyFont="1" applyFill="1" applyBorder="1" applyAlignment="1">
      <alignment horizontal="center" vertical="center" wrapText="1"/>
    </xf>
    <xf numFmtId="166" fontId="26" fillId="8" borderId="10" xfId="2" applyNumberFormat="1" applyFont="1" applyFill="1" applyBorder="1" applyAlignment="1">
      <alignment horizontal="center" vertical="center"/>
    </xf>
    <xf numFmtId="166" fontId="26" fillId="8" borderId="2" xfId="2" applyNumberFormat="1" applyFont="1" applyFill="1" applyBorder="1" applyAlignment="1">
      <alignment horizontal="center" vertical="center"/>
    </xf>
    <xf numFmtId="166" fontId="26" fillId="8" borderId="10" xfId="2" applyNumberFormat="1" applyFont="1" applyFill="1" applyBorder="1" applyAlignment="1">
      <alignment horizontal="center" vertical="center" wrapText="1"/>
    </xf>
    <xf numFmtId="166" fontId="26" fillId="8" borderId="2" xfId="0" applyNumberFormat="1" applyFont="1" applyFill="1" applyBorder="1" applyAlignment="1">
      <alignment horizontal="center" vertical="center"/>
    </xf>
    <xf numFmtId="166" fontId="26" fillId="8" borderId="10" xfId="0" applyNumberFormat="1" applyFont="1" applyFill="1" applyBorder="1" applyAlignment="1">
      <alignment horizontal="center" vertical="center"/>
    </xf>
    <xf numFmtId="166" fontId="26" fillId="8" borderId="2" xfId="0" applyNumberFormat="1" applyFont="1" applyFill="1" applyBorder="1" applyAlignment="1">
      <alignment horizontal="center"/>
    </xf>
    <xf numFmtId="1" fontId="26" fillId="8" borderId="2" xfId="2" applyNumberFormat="1" applyFont="1" applyFill="1" applyBorder="1" applyAlignment="1">
      <alignment horizontal="center" vertical="center"/>
    </xf>
    <xf numFmtId="1" fontId="26" fillId="8" borderId="36" xfId="2" applyNumberFormat="1" applyFont="1" applyFill="1" applyBorder="1" applyAlignment="1">
      <alignment horizontal="center" vertical="center"/>
    </xf>
    <xf numFmtId="1" fontId="26" fillId="8" borderId="36" xfId="2" applyNumberFormat="1" applyFont="1" applyFill="1" applyBorder="1" applyAlignment="1">
      <alignment horizontal="center" vertical="center" wrapText="1"/>
    </xf>
    <xf numFmtId="166" fontId="21" fillId="8" borderId="31" xfId="2" applyNumberFormat="1" applyFill="1" applyBorder="1" applyAlignment="1">
      <alignment horizontal="center" vertical="center"/>
    </xf>
    <xf numFmtId="166" fontId="21" fillId="8" borderId="32" xfId="2" applyNumberFormat="1" applyFill="1" applyBorder="1" applyAlignment="1">
      <alignment horizontal="center" vertical="center"/>
    </xf>
    <xf numFmtId="0" fontId="25" fillId="0" borderId="22" xfId="0" applyFont="1" applyBorder="1" applyAlignment="1">
      <alignment vertical="top" wrapText="1"/>
    </xf>
    <xf numFmtId="0" fontId="25" fillId="0" borderId="21" xfId="0" applyFont="1" applyBorder="1" applyAlignment="1">
      <alignment vertical="top"/>
    </xf>
    <xf numFmtId="0" fontId="0" fillId="0" borderId="16" xfId="0" applyBorder="1" applyAlignment="1">
      <alignment horizontal="right"/>
    </xf>
    <xf numFmtId="0" fontId="0" fillId="0" borderId="16" xfId="0" applyBorder="1" applyAlignment="1">
      <alignment horizontal="right" wrapText="1"/>
    </xf>
    <xf numFmtId="2" fontId="26" fillId="0" borderId="16" xfId="2" applyNumberFormat="1" applyFont="1" applyFill="1" applyBorder="1" applyAlignment="1">
      <alignment horizontal="right" wrapText="1"/>
    </xf>
    <xf numFmtId="2" fontId="0" fillId="5" borderId="2" xfId="0" applyNumberFormat="1" applyFill="1" applyBorder="1" applyAlignment="1">
      <alignment horizontal="center" vertical="center"/>
    </xf>
    <xf numFmtId="0" fontId="25" fillId="0" borderId="16" xfId="0" applyFont="1" applyBorder="1" applyAlignment="1">
      <alignment vertical="top"/>
    </xf>
    <xf numFmtId="165" fontId="0" fillId="8" borderId="2" xfId="0" applyNumberFormat="1" applyFill="1" applyBorder="1" applyAlignment="1">
      <alignment horizontal="center" vertical="center"/>
    </xf>
    <xf numFmtId="0" fontId="1" fillId="0" borderId="8" xfId="0" applyFont="1" applyBorder="1" applyAlignment="1">
      <alignment horizontal="left" wrapText="1"/>
    </xf>
    <xf numFmtId="0" fontId="1" fillId="0" borderId="0" xfId="0" applyFont="1" applyAlignment="1">
      <alignment horizontal="right" vertical="center" wrapText="1"/>
    </xf>
    <xf numFmtId="0" fontId="1" fillId="0" borderId="0" xfId="0" applyFont="1" applyBorder="1" applyAlignment="1">
      <alignment horizontal="right" wrapText="1"/>
    </xf>
    <xf numFmtId="0" fontId="1" fillId="0" borderId="0" xfId="0" applyFont="1" applyFill="1" applyBorder="1" applyAlignment="1">
      <alignment horizontal="right" vertical="center" wrapText="1"/>
    </xf>
    <xf numFmtId="0" fontId="35" fillId="0" borderId="0" xfId="0" applyFont="1" applyAlignment="1"/>
    <xf numFmtId="0" fontId="16" fillId="0" borderId="2" xfId="0" applyFont="1" applyBorder="1" applyAlignment="1">
      <alignment vertical="center" wrapText="1"/>
    </xf>
    <xf numFmtId="0" fontId="15" fillId="0" borderId="2" xfId="0" applyFont="1" applyBorder="1" applyAlignment="1"/>
    <xf numFmtId="0" fontId="1" fillId="0" borderId="0" xfId="0" applyFont="1" applyBorder="1" applyAlignment="1">
      <alignment wrapText="1"/>
    </xf>
    <xf numFmtId="0" fontId="36" fillId="0" borderId="9" xfId="0" applyFont="1" applyBorder="1" applyAlignment="1">
      <alignment horizontal="center"/>
    </xf>
    <xf numFmtId="0" fontId="35" fillId="0" borderId="9" xfId="0" applyFont="1" applyBorder="1" applyAlignment="1"/>
    <xf numFmtId="0" fontId="4" fillId="0" borderId="2" xfId="0" applyFont="1" applyBorder="1" applyAlignment="1"/>
    <xf numFmtId="0" fontId="4" fillId="0" borderId="8" xfId="0" applyFont="1" applyBorder="1" applyAlignment="1">
      <alignment horizontal="right" vertical="center" wrapText="1"/>
    </xf>
    <xf numFmtId="0" fontId="1" fillId="0" borderId="11" xfId="0" applyFont="1" applyBorder="1" applyAlignment="1">
      <alignment vertical="center" wrapText="1"/>
    </xf>
    <xf numFmtId="0" fontId="4" fillId="0" borderId="9" xfId="0" applyFont="1" applyBorder="1" applyAlignment="1">
      <alignment horizontal="right" vertical="center" wrapText="1"/>
    </xf>
    <xf numFmtId="2" fontId="2" fillId="0" borderId="2" xfId="0" applyNumberFormat="1" applyFont="1" applyBorder="1" applyAlignment="1">
      <alignment horizontal="center" vertical="center"/>
    </xf>
    <xf numFmtId="0" fontId="38" fillId="0" borderId="0" xfId="0" applyFont="1" applyBorder="1" applyAlignment="1">
      <alignment horizontal="right" vertical="center" wrapText="1"/>
    </xf>
    <xf numFmtId="0" fontId="4" fillId="0" borderId="0" xfId="0" applyFont="1" applyBorder="1" applyAlignment="1">
      <alignment horizontal="center" vertical="center"/>
    </xf>
    <xf numFmtId="0" fontId="38" fillId="0" borderId="2" xfId="0" applyFont="1" applyBorder="1" applyAlignment="1">
      <alignment horizontal="right" vertical="center" wrapText="1"/>
    </xf>
    <xf numFmtId="0" fontId="1" fillId="0" borderId="6" xfId="0" applyFont="1" applyBorder="1" applyAlignment="1">
      <alignment horizontal="center" vertical="center" wrapText="1"/>
    </xf>
    <xf numFmtId="0" fontId="1" fillId="0" borderId="6" xfId="0" applyFont="1" applyBorder="1" applyAlignment="1">
      <alignment horizontal="right" vertical="center" wrapText="1"/>
    </xf>
    <xf numFmtId="0" fontId="4" fillId="0" borderId="6" xfId="0" applyFont="1" applyBorder="1" applyAlignment="1">
      <alignment horizontal="right" vertical="center" wrapText="1"/>
    </xf>
    <xf numFmtId="165" fontId="2" fillId="0" borderId="33" xfId="0" applyNumberFormat="1" applyFont="1" applyBorder="1" applyAlignment="1">
      <alignment horizontal="center" vertical="center"/>
    </xf>
    <xf numFmtId="0" fontId="4" fillId="0" borderId="10" xfId="0" applyFont="1" applyBorder="1" applyAlignment="1">
      <alignment horizontal="right" vertical="center" wrapText="1"/>
    </xf>
    <xf numFmtId="0" fontId="1" fillId="0" borderId="0" xfId="0" applyFont="1" applyBorder="1" applyAlignment="1">
      <alignment horizontal="left" vertical="center" wrapText="1"/>
    </xf>
    <xf numFmtId="0" fontId="4" fillId="0" borderId="9" xfId="0" applyFont="1" applyBorder="1" applyAlignment="1">
      <alignment horizontal="center"/>
    </xf>
    <xf numFmtId="0" fontId="4" fillId="0" borderId="9" xfId="0" applyFont="1" applyBorder="1" applyAlignment="1"/>
    <xf numFmtId="0" fontId="15" fillId="0" borderId="0" xfId="0" applyFont="1"/>
    <xf numFmtId="0" fontId="35" fillId="0" borderId="0" xfId="0" applyFont="1" applyAlignment="1">
      <alignment horizontal="center"/>
    </xf>
    <xf numFmtId="0" fontId="35" fillId="0" borderId="0" xfId="0" applyFont="1"/>
    <xf numFmtId="0" fontId="16" fillId="0" borderId="0" xfId="0" applyFont="1" applyBorder="1" applyAlignment="1">
      <alignment wrapText="1"/>
    </xf>
    <xf numFmtId="0" fontId="1" fillId="2" borderId="0" xfId="0" applyFont="1" applyFill="1" applyBorder="1" applyAlignment="1">
      <alignment vertical="center" wrapText="1"/>
    </xf>
    <xf numFmtId="0" fontId="16" fillId="2" borderId="0" xfId="0" applyFont="1" applyFill="1"/>
    <xf numFmtId="0" fontId="1" fillId="8" borderId="33" xfId="0" applyFont="1" applyFill="1" applyBorder="1" applyAlignment="1">
      <alignment horizontal="center" vertical="center" wrapText="1"/>
    </xf>
    <xf numFmtId="164" fontId="2" fillId="8" borderId="5" xfId="0" applyNumberFormat="1" applyFont="1" applyFill="1" applyBorder="1" applyAlignment="1">
      <alignment horizontal="center" vertical="center"/>
    </xf>
    <xf numFmtId="164" fontId="2" fillId="8" borderId="2" xfId="0" applyNumberFormat="1" applyFont="1" applyFill="1" applyBorder="1" applyAlignment="1">
      <alignment horizontal="center" vertical="center"/>
    </xf>
    <xf numFmtId="0" fontId="2" fillId="0" borderId="33" xfId="0" applyFont="1" applyBorder="1" applyAlignment="1">
      <alignment horizontal="center" vertical="center" wrapText="1"/>
    </xf>
    <xf numFmtId="165" fontId="2" fillId="0" borderId="33" xfId="0" applyNumberFormat="1" applyFont="1" applyBorder="1" applyAlignment="1">
      <alignment horizontal="center" vertical="center" wrapText="1"/>
    </xf>
    <xf numFmtId="0" fontId="41" fillId="0" borderId="0" xfId="0" applyFont="1"/>
    <xf numFmtId="0" fontId="42" fillId="0" borderId="0" xfId="0" applyFont="1" applyAlignment="1">
      <alignment horizontal="center"/>
    </xf>
    <xf numFmtId="0" fontId="42" fillId="0" borderId="0" xfId="0" applyFont="1"/>
    <xf numFmtId="0" fontId="0" fillId="0" borderId="2" xfId="0" applyBorder="1" applyAlignment="1">
      <alignment horizontal="center"/>
    </xf>
    <xf numFmtId="0" fontId="4" fillId="0" borderId="2" xfId="0" applyFont="1" applyFill="1" applyBorder="1" applyAlignment="1">
      <alignment horizontal="left"/>
    </xf>
    <xf numFmtId="0" fontId="2" fillId="0" borderId="2" xfId="0" applyFont="1" applyFill="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4" fillId="0" borderId="2" xfId="0" applyFont="1" applyFill="1" applyBorder="1" applyAlignment="1"/>
    <xf numFmtId="0" fontId="3" fillId="0" borderId="2" xfId="0" applyFont="1" applyFill="1" applyBorder="1" applyAlignment="1"/>
    <xf numFmtId="0" fontId="4" fillId="0" borderId="3" xfId="0" applyFont="1" applyFill="1" applyBorder="1" applyAlignment="1"/>
    <xf numFmtId="0" fontId="4" fillId="0" borderId="10" xfId="0" applyFont="1" applyFill="1" applyBorder="1" applyAlignment="1"/>
    <xf numFmtId="0" fontId="8" fillId="0" borderId="0" xfId="0" applyFont="1" applyBorder="1" applyAlignment="1">
      <alignment wrapText="1"/>
    </xf>
    <xf numFmtId="0" fontId="8" fillId="0" borderId="4" xfId="0" applyFont="1" applyBorder="1" applyAlignment="1">
      <alignment wrapText="1"/>
    </xf>
    <xf numFmtId="0" fontId="10" fillId="0" borderId="0" xfId="0" applyFont="1" applyFill="1" applyBorder="1" applyAlignment="1">
      <alignment horizontal="left"/>
    </xf>
    <xf numFmtId="0" fontId="8" fillId="0" borderId="0" xfId="0" applyFont="1" applyBorder="1" applyAlignment="1"/>
    <xf numFmtId="0" fontId="2" fillId="0" borderId="0" xfId="0" applyFont="1" applyBorder="1" applyAlignment="1"/>
    <xf numFmtId="0" fontId="2" fillId="0" borderId="4" xfId="0" applyFont="1" applyBorder="1" applyAlignment="1"/>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wrapText="1"/>
    </xf>
    <xf numFmtId="0" fontId="2" fillId="0" borderId="2" xfId="0" applyFont="1" applyBorder="1" applyAlignment="1">
      <alignment horizontal="left" wrapText="1"/>
    </xf>
    <xf numFmtId="0" fontId="1" fillId="0" borderId="3"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4" fillId="0" borderId="4" xfId="0" applyFont="1" applyBorder="1" applyAlignment="1">
      <alignment horizontal="center"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23" fillId="0" borderId="8" xfId="0" applyFont="1" applyBorder="1" applyAlignment="1">
      <alignment horizontal="right"/>
    </xf>
    <xf numFmtId="0" fontId="23" fillId="0" borderId="11" xfId="0" applyFont="1" applyBorder="1" applyAlignment="1">
      <alignment horizontal="right"/>
    </xf>
    <xf numFmtId="0" fontId="3" fillId="0" borderId="0" xfId="0" applyFont="1" applyBorder="1" applyAlignment="1">
      <alignment horizontal="left" wrapText="1"/>
    </xf>
    <xf numFmtId="0" fontId="3" fillId="0" borderId="4" xfId="0" applyFont="1" applyBorder="1" applyAlignment="1">
      <alignment horizontal="left" wrapText="1"/>
    </xf>
    <xf numFmtId="0" fontId="8" fillId="0" borderId="1" xfId="0" applyFont="1" applyBorder="1" applyAlignment="1">
      <alignment wrapText="1"/>
    </xf>
    <xf numFmtId="0" fontId="8" fillId="0" borderId="6" xfId="0" applyFont="1" applyBorder="1" applyAlignment="1">
      <alignment wrapText="1"/>
    </xf>
    <xf numFmtId="0" fontId="11" fillId="0" borderId="0" xfId="0" applyFont="1" applyFill="1" applyAlignment="1">
      <alignment horizontal="left" wrapText="1"/>
    </xf>
    <xf numFmtId="0" fontId="1" fillId="0" borderId="0" xfId="0" applyFont="1" applyAlignment="1">
      <alignment horizontal="right" vertical="center" wrapText="1"/>
    </xf>
    <xf numFmtId="0" fontId="1" fillId="0" borderId="4" xfId="0" applyFont="1" applyBorder="1" applyAlignment="1">
      <alignment horizontal="right" vertical="center" wrapText="1"/>
    </xf>
    <xf numFmtId="0" fontId="1" fillId="0" borderId="0" xfId="0" applyFont="1" applyBorder="1" applyAlignment="1">
      <alignment horizontal="right" wrapText="1"/>
    </xf>
    <xf numFmtId="0" fontId="1" fillId="0" borderId="4" xfId="0" applyFont="1" applyBorder="1" applyAlignment="1">
      <alignment horizontal="right" wrapText="1"/>
    </xf>
    <xf numFmtId="0" fontId="1" fillId="0" borderId="0" xfId="0" applyFont="1" applyFill="1" applyBorder="1" applyAlignment="1">
      <alignment horizontal="center" vertical="center" wrapText="1"/>
    </xf>
    <xf numFmtId="0" fontId="19" fillId="0" borderId="8" xfId="0" applyFont="1" applyBorder="1" applyAlignment="1">
      <alignment horizontal="left"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3" fillId="0" borderId="0" xfId="0" applyFont="1" applyBorder="1" applyAlignment="1">
      <alignment horizontal="right"/>
    </xf>
    <xf numFmtId="0" fontId="23" fillId="0" borderId="4" xfId="0" applyFont="1" applyBorder="1" applyAlignment="1">
      <alignment horizontal="right"/>
    </xf>
    <xf numFmtId="0" fontId="23" fillId="0" borderId="1" xfId="0" applyFont="1" applyBorder="1" applyAlignment="1">
      <alignment horizontal="right"/>
    </xf>
    <xf numFmtId="0" fontId="23" fillId="0" borderId="6" xfId="0" applyFont="1" applyBorder="1" applyAlignment="1">
      <alignment horizontal="right"/>
    </xf>
    <xf numFmtId="0" fontId="27" fillId="0" borderId="2" xfId="0" applyFont="1" applyBorder="1" applyAlignment="1">
      <alignment horizontal="center"/>
    </xf>
    <xf numFmtId="0" fontId="34" fillId="0" borderId="2" xfId="0" applyFont="1" applyBorder="1" applyAlignment="1">
      <alignment horizontal="center"/>
    </xf>
    <xf numFmtId="2" fontId="26" fillId="0" borderId="2" xfId="2" applyNumberFormat="1" applyFont="1" applyFill="1" applyBorder="1" applyAlignment="1">
      <alignment horizontal="center" wrapText="1"/>
    </xf>
    <xf numFmtId="2" fontId="26" fillId="0" borderId="2" xfId="2" applyNumberFormat="1" applyFont="1" applyFill="1" applyBorder="1" applyAlignment="1" applyProtection="1">
      <alignment horizontal="center" wrapText="1"/>
    </xf>
    <xf numFmtId="0" fontId="4" fillId="0" borderId="34" xfId="0" applyFont="1" applyFill="1" applyBorder="1" applyAlignment="1">
      <alignment horizontal="left" wrapText="1"/>
    </xf>
    <xf numFmtId="0" fontId="2" fillId="0" borderId="35" xfId="0" applyFont="1" applyFill="1" applyBorder="1"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0" fontId="0" fillId="0" borderId="16" xfId="0" applyFont="1" applyBorder="1" applyAlignment="1">
      <alignment horizontal="left" wrapText="1"/>
    </xf>
    <xf numFmtId="0" fontId="0" fillId="0" borderId="0" xfId="0" applyFont="1" applyBorder="1" applyAlignment="1">
      <alignment horizontal="left" wrapText="1"/>
    </xf>
    <xf numFmtId="0" fontId="0" fillId="0" borderId="17" xfId="0" applyFont="1" applyBorder="1" applyAlignment="1">
      <alignment horizontal="left" wrapText="1"/>
    </xf>
    <xf numFmtId="0" fontId="0" fillId="0" borderId="1" xfId="0" applyFill="1" applyBorder="1" applyAlignment="1">
      <alignment horizontal="right" vertical="center" wrapText="1"/>
    </xf>
    <xf numFmtId="0" fontId="27" fillId="0" borderId="16" xfId="0" applyFont="1" applyFill="1" applyBorder="1" applyAlignment="1">
      <alignment horizontal="left" vertical="center"/>
    </xf>
    <xf numFmtId="0" fontId="27" fillId="0" borderId="1" xfId="0" applyFont="1" applyFill="1" applyBorder="1" applyAlignment="1">
      <alignment horizontal="left" vertical="center"/>
    </xf>
    <xf numFmtId="0" fontId="0" fillId="0" borderId="26" xfId="0" applyBorder="1" applyAlignment="1">
      <alignment horizontal="center" wrapText="1"/>
    </xf>
    <xf numFmtId="0" fontId="27" fillId="0" borderId="16" xfId="0" applyFont="1" applyBorder="1" applyAlignment="1">
      <alignment horizontal="left"/>
    </xf>
    <xf numFmtId="0" fontId="27" fillId="0" borderId="1" xfId="0" applyFont="1" applyBorder="1" applyAlignment="1">
      <alignment horizontal="left"/>
    </xf>
    <xf numFmtId="0" fontId="0" fillId="6" borderId="2" xfId="0" applyFill="1" applyBorder="1" applyAlignment="1">
      <alignment horizontal="center"/>
    </xf>
    <xf numFmtId="10" fontId="26" fillId="5" borderId="2" xfId="4" applyNumberFormat="1" applyFont="1" applyFill="1" applyBorder="1" applyAlignment="1" applyProtection="1">
      <alignment horizontal="center" vertical="center"/>
      <protection locked="0"/>
    </xf>
    <xf numFmtId="10" fontId="0" fillId="5" borderId="2" xfId="4" applyNumberFormat="1" applyFont="1" applyFill="1" applyBorder="1" applyAlignment="1">
      <alignment horizontal="center" vertical="center"/>
    </xf>
  </cellXfs>
  <cellStyles count="5">
    <cellStyle name="Hyperlink" xfId="3" builtinId="8"/>
    <cellStyle name="Input" xfId="1" builtinId="20"/>
    <cellStyle name="Normal" xfId="0" builtinId="0"/>
    <cellStyle name="Output" xfId="2" builtinId="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I$2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H$33"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I$33"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H$23"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fmlaLink="$F$10"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fmlaLink="$G$10"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14</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13</xdr:row>
          <xdr:rowOff>60960</xdr:rowOff>
        </xdr:from>
        <xdr:to>
          <xdr:col>7</xdr:col>
          <xdr:colOff>381000</xdr:colOff>
          <xdr:row>13</xdr:row>
          <xdr:rowOff>281940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13</xdr:row>
          <xdr:rowOff>68580</xdr:rowOff>
        </xdr:from>
        <xdr:to>
          <xdr:col>7</xdr:col>
          <xdr:colOff>708660</xdr:colOff>
          <xdr:row>13</xdr:row>
          <xdr:rowOff>289560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0</xdr:colOff>
          <xdr:row>16</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15</xdr:row>
          <xdr:rowOff>68580</xdr:rowOff>
        </xdr:from>
        <xdr:to>
          <xdr:col>7</xdr:col>
          <xdr:colOff>708660</xdr:colOff>
          <xdr:row>15</xdr:row>
          <xdr:rowOff>289560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15</xdr:row>
          <xdr:rowOff>60960</xdr:rowOff>
        </xdr:from>
        <xdr:to>
          <xdr:col>7</xdr:col>
          <xdr:colOff>381000</xdr:colOff>
          <xdr:row>15</xdr:row>
          <xdr:rowOff>281940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17</xdr:row>
          <xdr:rowOff>99060</xdr:rowOff>
        </xdr:from>
        <xdr:to>
          <xdr:col>7</xdr:col>
          <xdr:colOff>381000</xdr:colOff>
          <xdr:row>17</xdr:row>
          <xdr:rowOff>297180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411480</xdr:colOff>
          <xdr:row>17</xdr:row>
          <xdr:rowOff>99060</xdr:rowOff>
        </xdr:from>
        <xdr:to>
          <xdr:col>7</xdr:col>
          <xdr:colOff>723900</xdr:colOff>
          <xdr:row>17</xdr:row>
          <xdr:rowOff>289560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29</xdr:row>
          <xdr:rowOff>0</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16</xdr:row>
          <xdr:rowOff>68580</xdr:rowOff>
        </xdr:from>
        <xdr:to>
          <xdr:col>7</xdr:col>
          <xdr:colOff>708660</xdr:colOff>
          <xdr:row>16</xdr:row>
          <xdr:rowOff>289560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16</xdr:row>
          <xdr:rowOff>60960</xdr:rowOff>
        </xdr:from>
        <xdr:to>
          <xdr:col>7</xdr:col>
          <xdr:colOff>381000</xdr:colOff>
          <xdr:row>16</xdr:row>
          <xdr:rowOff>281940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47</xdr:row>
          <xdr:rowOff>91440</xdr:rowOff>
        </xdr:from>
        <xdr:to>
          <xdr:col>7</xdr:col>
          <xdr:colOff>739140</xdr:colOff>
          <xdr:row>47</xdr:row>
          <xdr:rowOff>281940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99060</xdr:rowOff>
        </xdr:from>
        <xdr:to>
          <xdr:col>7</xdr:col>
          <xdr:colOff>396240</xdr:colOff>
          <xdr:row>47</xdr:row>
          <xdr:rowOff>297180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8</xdr:col>
          <xdr:colOff>0</xdr:colOff>
          <xdr:row>51</xdr:row>
          <xdr:rowOff>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50</xdr:row>
          <xdr:rowOff>99060</xdr:rowOff>
        </xdr:from>
        <xdr:to>
          <xdr:col>7</xdr:col>
          <xdr:colOff>716280</xdr:colOff>
          <xdr:row>50</xdr:row>
          <xdr:rowOff>320040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50</xdr:row>
          <xdr:rowOff>106680</xdr:rowOff>
        </xdr:from>
        <xdr:to>
          <xdr:col>7</xdr:col>
          <xdr:colOff>403860</xdr:colOff>
          <xdr:row>50</xdr:row>
          <xdr:rowOff>327660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213360</xdr:rowOff>
        </xdr:from>
        <xdr:to>
          <xdr:col>5</xdr:col>
          <xdr:colOff>0</xdr:colOff>
          <xdr:row>9</xdr:row>
          <xdr:rowOff>434340</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19</xdr:row>
          <xdr:rowOff>68580</xdr:rowOff>
        </xdr:from>
        <xdr:to>
          <xdr:col>7</xdr:col>
          <xdr:colOff>708660</xdr:colOff>
          <xdr:row>19</xdr:row>
          <xdr:rowOff>289560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xdr:row>
          <xdr:rowOff>60960</xdr:rowOff>
        </xdr:from>
        <xdr:to>
          <xdr:col>7</xdr:col>
          <xdr:colOff>381000</xdr:colOff>
          <xdr:row>19</xdr:row>
          <xdr:rowOff>281940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60960</xdr:rowOff>
        </xdr:from>
        <xdr:to>
          <xdr:col>7</xdr:col>
          <xdr:colOff>381000</xdr:colOff>
          <xdr:row>21</xdr:row>
          <xdr:rowOff>281940</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21</xdr:row>
          <xdr:rowOff>68580</xdr:rowOff>
        </xdr:from>
        <xdr:to>
          <xdr:col>7</xdr:col>
          <xdr:colOff>708660</xdr:colOff>
          <xdr:row>21</xdr:row>
          <xdr:rowOff>289560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20</xdr:row>
          <xdr:rowOff>22860</xdr:rowOff>
        </xdr:from>
        <xdr:to>
          <xdr:col>7</xdr:col>
          <xdr:colOff>716280</xdr:colOff>
          <xdr:row>20</xdr:row>
          <xdr:rowOff>190500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39</xdr:row>
          <xdr:rowOff>0</xdr:rowOff>
        </xdr:to>
        <xdr:sp macro="" textlink="">
          <xdr:nvSpPr>
            <xdr:cNvPr id="3102" name="Group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36</xdr:row>
          <xdr:rowOff>22860</xdr:rowOff>
        </xdr:from>
        <xdr:to>
          <xdr:col>7</xdr:col>
          <xdr:colOff>289560</xdr:colOff>
          <xdr:row>37</xdr:row>
          <xdr:rowOff>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36</xdr:row>
          <xdr:rowOff>198120</xdr:rowOff>
        </xdr:from>
        <xdr:to>
          <xdr:col>7</xdr:col>
          <xdr:colOff>396240</xdr:colOff>
          <xdr:row>38</xdr:row>
          <xdr:rowOff>15240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0</xdr:colOff>
          <xdr:row>40</xdr:row>
          <xdr:rowOff>0</xdr:rowOff>
        </xdr:to>
        <xdr:sp macro="" textlink="">
          <xdr:nvSpPr>
            <xdr:cNvPr id="3105" name="Group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39</xdr:row>
          <xdr:rowOff>15240</xdr:rowOff>
        </xdr:from>
        <xdr:to>
          <xdr:col>7</xdr:col>
          <xdr:colOff>548640</xdr:colOff>
          <xdr:row>39</xdr:row>
          <xdr:rowOff>205740</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39</xdr:row>
          <xdr:rowOff>182880</xdr:rowOff>
        </xdr:from>
        <xdr:to>
          <xdr:col>7</xdr:col>
          <xdr:colOff>548640</xdr:colOff>
          <xdr:row>39</xdr:row>
          <xdr:rowOff>373380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38</xdr:row>
          <xdr:rowOff>0</xdr:rowOff>
        </xdr:from>
        <xdr:to>
          <xdr:col>7</xdr:col>
          <xdr:colOff>472440</xdr:colOff>
          <xdr:row>38</xdr:row>
          <xdr:rowOff>182880</xdr:rowOff>
        </xdr:to>
        <xdr:sp macro="" textlink="">
          <xdr:nvSpPr>
            <xdr:cNvPr id="3108" name="Option Button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31</xdr:row>
          <xdr:rowOff>91440</xdr:rowOff>
        </xdr:from>
        <xdr:to>
          <xdr:col>7</xdr:col>
          <xdr:colOff>739140</xdr:colOff>
          <xdr:row>31</xdr:row>
          <xdr:rowOff>281940</xdr:rowOff>
        </xdr:to>
        <xdr:sp macro="" textlink="">
          <xdr:nvSpPr>
            <xdr:cNvPr id="3109" name="Option Button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31</xdr:row>
          <xdr:rowOff>99060</xdr:rowOff>
        </xdr:from>
        <xdr:to>
          <xdr:col>7</xdr:col>
          <xdr:colOff>411480</xdr:colOff>
          <xdr:row>31</xdr:row>
          <xdr:rowOff>297180</xdr:rowOff>
        </xdr:to>
        <xdr:sp macro="" textlink="">
          <xdr:nvSpPr>
            <xdr:cNvPr id="3110" name="Option Button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434340</xdr:colOff>
          <xdr:row>28</xdr:row>
          <xdr:rowOff>175260</xdr:rowOff>
        </xdr:from>
        <xdr:to>
          <xdr:col>7</xdr:col>
          <xdr:colOff>746760</xdr:colOff>
          <xdr:row>28</xdr:row>
          <xdr:rowOff>365760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28</xdr:row>
          <xdr:rowOff>175260</xdr:rowOff>
        </xdr:from>
        <xdr:to>
          <xdr:col>7</xdr:col>
          <xdr:colOff>411480</xdr:colOff>
          <xdr:row>28</xdr:row>
          <xdr:rowOff>373380</xdr:rowOff>
        </xdr:to>
        <xdr:sp macro="" textlink="">
          <xdr:nvSpPr>
            <xdr:cNvPr id="3112" name="Option Button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20</xdr:row>
          <xdr:rowOff>0</xdr:rowOff>
        </xdr:from>
        <xdr:to>
          <xdr:col>7</xdr:col>
          <xdr:colOff>388620</xdr:colOff>
          <xdr:row>21</xdr:row>
          <xdr:rowOff>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0</xdr:colOff>
          <xdr:row>15</xdr:row>
          <xdr:rowOff>0</xdr:rowOff>
        </xdr:to>
        <xdr:sp macro="" textlink="">
          <xdr:nvSpPr>
            <xdr:cNvPr id="3114" name="Group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14</xdr:row>
          <xdr:rowOff>60960</xdr:rowOff>
        </xdr:from>
        <xdr:to>
          <xdr:col>7</xdr:col>
          <xdr:colOff>381000</xdr:colOff>
          <xdr:row>14</xdr:row>
          <xdr:rowOff>281940</xdr:rowOff>
        </xdr:to>
        <xdr:sp macro="" textlink="">
          <xdr:nvSpPr>
            <xdr:cNvPr id="3115" name="Option Button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14</xdr:row>
          <xdr:rowOff>68580</xdr:rowOff>
        </xdr:from>
        <xdr:to>
          <xdr:col>7</xdr:col>
          <xdr:colOff>708660</xdr:colOff>
          <xdr:row>14</xdr:row>
          <xdr:rowOff>289560</xdr:rowOff>
        </xdr:to>
        <xdr:sp macro="" textlink="">
          <xdr:nvSpPr>
            <xdr:cNvPr id="3116" name="Option Button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251460</xdr:rowOff>
        </xdr:from>
        <xdr:to>
          <xdr:col>8</xdr:col>
          <xdr:colOff>0</xdr:colOff>
          <xdr:row>25</xdr:row>
          <xdr:rowOff>0</xdr:rowOff>
        </xdr:to>
        <xdr:sp macro="" textlink="">
          <xdr:nvSpPr>
            <xdr:cNvPr id="3117" name="Group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24</xdr:row>
          <xdr:rowOff>60960</xdr:rowOff>
        </xdr:from>
        <xdr:to>
          <xdr:col>7</xdr:col>
          <xdr:colOff>381000</xdr:colOff>
          <xdr:row>24</xdr:row>
          <xdr:rowOff>281940</xdr:rowOff>
        </xdr:to>
        <xdr:sp macro="" textlink="">
          <xdr:nvSpPr>
            <xdr:cNvPr id="3118" name="Option Button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24</xdr:row>
          <xdr:rowOff>68580</xdr:rowOff>
        </xdr:from>
        <xdr:to>
          <xdr:col>7</xdr:col>
          <xdr:colOff>708660</xdr:colOff>
          <xdr:row>24</xdr:row>
          <xdr:rowOff>289560</xdr:rowOff>
        </xdr:to>
        <xdr:sp macro="" textlink="">
          <xdr:nvSpPr>
            <xdr:cNvPr id="3119" name="Option Button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403860</xdr:rowOff>
        </xdr:from>
        <xdr:to>
          <xdr:col>8</xdr:col>
          <xdr:colOff>0</xdr:colOff>
          <xdr:row>26</xdr:row>
          <xdr:rowOff>0</xdr:rowOff>
        </xdr:to>
        <xdr:sp macro="" textlink="">
          <xdr:nvSpPr>
            <xdr:cNvPr id="3120" name="Group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25</xdr:row>
          <xdr:rowOff>60960</xdr:rowOff>
        </xdr:from>
        <xdr:to>
          <xdr:col>7</xdr:col>
          <xdr:colOff>381000</xdr:colOff>
          <xdr:row>25</xdr:row>
          <xdr:rowOff>281940</xdr:rowOff>
        </xdr:to>
        <xdr:sp macro="" textlink="">
          <xdr:nvSpPr>
            <xdr:cNvPr id="3121" name="Option Button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25</xdr:row>
          <xdr:rowOff>68580</xdr:rowOff>
        </xdr:from>
        <xdr:to>
          <xdr:col>7</xdr:col>
          <xdr:colOff>708660</xdr:colOff>
          <xdr:row>25</xdr:row>
          <xdr:rowOff>289560</xdr:rowOff>
        </xdr:to>
        <xdr:sp macro="" textlink="">
          <xdr:nvSpPr>
            <xdr:cNvPr id="3122" name="Option Button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0</xdr:colOff>
          <xdr:row>27</xdr:row>
          <xdr:rowOff>0</xdr:rowOff>
        </xdr:to>
        <xdr:sp macro="" textlink="">
          <xdr:nvSpPr>
            <xdr:cNvPr id="3123" name="Group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26</xdr:row>
          <xdr:rowOff>60960</xdr:rowOff>
        </xdr:from>
        <xdr:to>
          <xdr:col>7</xdr:col>
          <xdr:colOff>381000</xdr:colOff>
          <xdr:row>26</xdr:row>
          <xdr:rowOff>281940</xdr:rowOff>
        </xdr:to>
        <xdr:sp macro="" textlink="">
          <xdr:nvSpPr>
            <xdr:cNvPr id="3124" name="Option Button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26</xdr:row>
          <xdr:rowOff>68580</xdr:rowOff>
        </xdr:from>
        <xdr:to>
          <xdr:col>7</xdr:col>
          <xdr:colOff>708660</xdr:colOff>
          <xdr:row>26</xdr:row>
          <xdr:rowOff>289560</xdr:rowOff>
        </xdr:to>
        <xdr:sp macro="" textlink="">
          <xdr:nvSpPr>
            <xdr:cNvPr id="3125" name="Option Button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396240</xdr:rowOff>
        </xdr:from>
        <xdr:to>
          <xdr:col>8</xdr:col>
          <xdr:colOff>0</xdr:colOff>
          <xdr:row>28</xdr:row>
          <xdr:rowOff>0</xdr:rowOff>
        </xdr:to>
        <xdr:sp macro="" textlink="">
          <xdr:nvSpPr>
            <xdr:cNvPr id="3126" name="Group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27</xdr:row>
          <xdr:rowOff>60960</xdr:rowOff>
        </xdr:from>
        <xdr:to>
          <xdr:col>7</xdr:col>
          <xdr:colOff>381000</xdr:colOff>
          <xdr:row>27</xdr:row>
          <xdr:rowOff>281940</xdr:rowOff>
        </xdr:to>
        <xdr:sp macro="" textlink="">
          <xdr:nvSpPr>
            <xdr:cNvPr id="3127" name="Option Button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27</xdr:row>
          <xdr:rowOff>68580</xdr:rowOff>
        </xdr:from>
        <xdr:to>
          <xdr:col>7</xdr:col>
          <xdr:colOff>708660</xdr:colOff>
          <xdr:row>27</xdr:row>
          <xdr:rowOff>289560</xdr:rowOff>
        </xdr:to>
        <xdr:sp macro="" textlink="">
          <xdr:nvSpPr>
            <xdr:cNvPr id="3128" name="Option Button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xdr:row>
          <xdr:rowOff>22860</xdr:rowOff>
        </xdr:from>
        <xdr:to>
          <xdr:col>4</xdr:col>
          <xdr:colOff>434340</xdr:colOff>
          <xdr:row>9</xdr:row>
          <xdr:rowOff>198120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Rooftop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3131" name="Group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18</xdr:row>
          <xdr:rowOff>76200</xdr:rowOff>
        </xdr:from>
        <xdr:to>
          <xdr:col>7</xdr:col>
          <xdr:colOff>381000</xdr:colOff>
          <xdr:row>18</xdr:row>
          <xdr:rowOff>297180</xdr:rowOff>
        </xdr:to>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18</xdr:row>
          <xdr:rowOff>76200</xdr:rowOff>
        </xdr:from>
        <xdr:to>
          <xdr:col>7</xdr:col>
          <xdr:colOff>708660</xdr:colOff>
          <xdr:row>18</xdr:row>
          <xdr:rowOff>297180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9</xdr:row>
          <xdr:rowOff>213360</xdr:rowOff>
        </xdr:from>
        <xdr:to>
          <xdr:col>4</xdr:col>
          <xdr:colOff>533400</xdr:colOff>
          <xdr:row>9</xdr:row>
          <xdr:rowOff>419100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Paths/sidewalks/driveways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86AC-571D-4D14-8DA2-F7857103D9E5}">
  <dimension ref="A1:L61"/>
  <sheetViews>
    <sheetView tabSelected="1" view="pageLayout" zoomScaleNormal="110" workbookViewId="0">
      <selection activeCell="F3" sqref="F3"/>
    </sheetView>
  </sheetViews>
  <sheetFormatPr defaultColWidth="9.109375" defaultRowHeight="17.399999999999999" x14ac:dyDescent="0.4"/>
  <cols>
    <col min="1" max="1" width="3.21875" style="4" customWidth="1"/>
    <col min="2" max="2" width="8.6640625" style="1" customWidth="1"/>
    <col min="3" max="3" width="12.5546875" style="1" customWidth="1"/>
    <col min="4" max="5" width="11.77734375" style="1" customWidth="1"/>
    <col min="6" max="6" width="8.88671875" style="1" customWidth="1"/>
    <col min="7" max="7" width="9" style="1" customWidth="1"/>
    <col min="8" max="8" width="10.88671875" style="4" customWidth="1"/>
    <col min="9" max="9" width="18.6640625" style="5" customWidth="1"/>
    <col min="10" max="16384" width="9.109375" style="1"/>
  </cols>
  <sheetData>
    <row r="1" spans="1:12" ht="18" customHeight="1" x14ac:dyDescent="0.4">
      <c r="A1" s="13" t="s">
        <v>115</v>
      </c>
      <c r="B1" s="12"/>
      <c r="C1" s="12"/>
      <c r="G1" s="14" t="s">
        <v>0</v>
      </c>
      <c r="H1" s="165"/>
      <c r="I1" s="166"/>
    </row>
    <row r="2" spans="1:12" ht="18" customHeight="1" x14ac:dyDescent="0.4">
      <c r="A2" s="167" t="s">
        <v>73</v>
      </c>
      <c r="B2" s="167"/>
      <c r="C2" s="167"/>
      <c r="D2" s="167"/>
      <c r="G2" s="14" t="s">
        <v>1</v>
      </c>
      <c r="H2" s="169"/>
      <c r="I2" s="170"/>
    </row>
    <row r="3" spans="1:12" s="2" customFormat="1" ht="18" customHeight="1" x14ac:dyDescent="0.6">
      <c r="A3" s="168"/>
      <c r="B3" s="168"/>
      <c r="C3" s="168"/>
      <c r="D3" s="168"/>
      <c r="E3" s="12"/>
      <c r="F3" s="12"/>
      <c r="G3" s="14" t="s">
        <v>74</v>
      </c>
      <c r="H3" s="171"/>
      <c r="I3" s="172"/>
    </row>
    <row r="4" spans="1:12" s="3" customFormat="1" ht="33.6" customHeight="1" x14ac:dyDescent="0.45">
      <c r="A4" s="17"/>
      <c r="B4" s="19" t="s">
        <v>75</v>
      </c>
      <c r="C4" s="15"/>
      <c r="D4" s="29" t="s">
        <v>9</v>
      </c>
      <c r="E4" s="30" t="s">
        <v>11</v>
      </c>
      <c r="F4" s="91" t="s">
        <v>57</v>
      </c>
      <c r="G4" s="13"/>
      <c r="H4" s="4"/>
    </row>
    <row r="5" spans="1:12" s="3" customFormat="1" ht="22.8" customHeight="1" x14ac:dyDescent="0.45">
      <c r="A5" s="20">
        <v>1</v>
      </c>
      <c r="B5" s="84"/>
      <c r="C5" s="85" t="s">
        <v>50</v>
      </c>
      <c r="D5" s="26">
        <v>0</v>
      </c>
      <c r="E5" s="26">
        <v>0</v>
      </c>
      <c r="F5" s="96">
        <f>D5+E5</f>
        <v>0</v>
      </c>
      <c r="G5" s="89"/>
      <c r="H5" s="89"/>
      <c r="I5" s="128"/>
    </row>
    <row r="6" spans="1:12" s="3" customFormat="1" ht="24" customHeight="1" x14ac:dyDescent="0.45">
      <c r="A6" s="20">
        <v>2</v>
      </c>
      <c r="B6" s="202" t="s">
        <v>113</v>
      </c>
      <c r="C6" s="203"/>
      <c r="D6" s="26">
        <v>0</v>
      </c>
      <c r="E6" s="26">
        <v>0</v>
      </c>
      <c r="F6" s="96">
        <f>D6+E6</f>
        <v>0</v>
      </c>
      <c r="G6" s="81"/>
      <c r="H6" s="82"/>
      <c r="I6" s="18"/>
    </row>
    <row r="7" spans="1:12" s="3" customFormat="1" ht="32.4" x14ac:dyDescent="0.45">
      <c r="A7" s="20"/>
      <c r="B7" s="125"/>
      <c r="C7" s="80"/>
      <c r="D7" s="101" t="s">
        <v>58</v>
      </c>
      <c r="E7" s="101" t="s">
        <v>51</v>
      </c>
      <c r="F7" s="83" t="s">
        <v>52</v>
      </c>
      <c r="G7" s="79"/>
      <c r="H7" s="79"/>
      <c r="I7" s="79"/>
    </row>
    <row r="8" spans="1:12" s="3" customFormat="1" ht="33.6" customHeight="1" x14ac:dyDescent="0.45">
      <c r="A8" s="20">
        <v>4</v>
      </c>
      <c r="B8" s="125"/>
      <c r="C8" s="85" t="s">
        <v>5</v>
      </c>
      <c r="D8" s="98">
        <f>IFERROR(IF(D5=0,0,((0.05+(D6/D5)*0.9)*D5/12)),0)</f>
        <v>0</v>
      </c>
      <c r="E8" s="98">
        <f>IFERROR(IF(E5=0,0,((0.05+(E6/E5)*0.9)*E5/12)),0)</f>
        <v>0</v>
      </c>
      <c r="F8" s="98">
        <f>IFERROR(IF(F5=0,0,((0.05+(F6/F5)*0.9)*F5/12)),0)</f>
        <v>0</v>
      </c>
      <c r="G8" s="204" t="s">
        <v>6</v>
      </c>
      <c r="H8" s="205"/>
      <c r="I8" s="97">
        <f>IF(F8=0,0,200/(1+2+2*12*F8/F5-SQRT(5*12*F8/F5+4*(F8*12/F5)^2)))</f>
        <v>0</v>
      </c>
    </row>
    <row r="9" spans="1:12" s="3" customFormat="1" ht="17.399999999999999" customHeight="1" x14ac:dyDescent="0.45">
      <c r="A9" s="20"/>
      <c r="B9" s="127"/>
      <c r="C9" s="127"/>
      <c r="D9" s="8"/>
      <c r="E9" s="16"/>
      <c r="I9" s="18"/>
    </row>
    <row r="10" spans="1:12" s="3" customFormat="1" ht="34.799999999999997" customHeight="1" x14ac:dyDescent="0.45">
      <c r="A10" s="20">
        <v>3</v>
      </c>
      <c r="B10" s="206" t="s">
        <v>76</v>
      </c>
      <c r="C10" s="206"/>
      <c r="D10" s="154"/>
      <c r="E10" s="155" t="b">
        <v>0</v>
      </c>
      <c r="F10" s="153" t="b">
        <v>0</v>
      </c>
      <c r="G10" s="153" t="b">
        <v>0</v>
      </c>
      <c r="H10" s="24"/>
      <c r="I10" s="18"/>
    </row>
    <row r="11" spans="1:12" s="3" customFormat="1" ht="17.399999999999999" customHeight="1" x14ac:dyDescent="0.45">
      <c r="A11" s="20"/>
      <c r="B11" s="127"/>
      <c r="C11" s="127"/>
      <c r="D11" s="8"/>
      <c r="E11" s="16" t="b">
        <v>0</v>
      </c>
      <c r="F11" s="126"/>
      <c r="G11" s="126"/>
      <c r="H11" s="24"/>
      <c r="I11" s="18"/>
    </row>
    <row r="12" spans="1:12" s="3" customFormat="1" ht="17.399999999999999" customHeight="1" x14ac:dyDescent="0.45">
      <c r="A12" s="175" t="s">
        <v>8</v>
      </c>
      <c r="B12" s="175"/>
      <c r="C12" s="175"/>
      <c r="D12" s="175"/>
      <c r="E12" s="175"/>
      <c r="F12" s="175"/>
      <c r="G12" s="175"/>
      <c r="H12" s="175"/>
      <c r="I12" s="175"/>
    </row>
    <row r="13" spans="1:12" ht="20.100000000000001" customHeight="1" x14ac:dyDescent="0.45">
      <c r="A13" s="20"/>
      <c r="B13" s="176" t="s">
        <v>77</v>
      </c>
      <c r="C13" s="177"/>
      <c r="D13" s="177"/>
      <c r="E13" s="177"/>
      <c r="F13" s="177"/>
      <c r="G13" s="178"/>
      <c r="H13" s="6" t="s">
        <v>2</v>
      </c>
      <c r="I13" s="10" t="s">
        <v>3</v>
      </c>
      <c r="L13" s="7"/>
    </row>
    <row r="14" spans="1:12" ht="30" customHeight="1" x14ac:dyDescent="0.4">
      <c r="A14" s="20">
        <v>4</v>
      </c>
      <c r="B14" s="179" t="s">
        <v>78</v>
      </c>
      <c r="C14" s="179"/>
      <c r="D14" s="179"/>
      <c r="E14" s="179"/>
      <c r="F14" s="179"/>
      <c r="G14" s="179"/>
      <c r="H14" s="10"/>
      <c r="I14" s="27"/>
    </row>
    <row r="15" spans="1:12" ht="30" customHeight="1" x14ac:dyDescent="0.4">
      <c r="A15" s="20">
        <v>5</v>
      </c>
      <c r="B15" s="180" t="s">
        <v>79</v>
      </c>
      <c r="C15" s="181"/>
      <c r="D15" s="181"/>
      <c r="E15" s="181"/>
      <c r="F15" s="181"/>
      <c r="G15" s="182"/>
      <c r="H15" s="10"/>
      <c r="I15" s="27"/>
    </row>
    <row r="16" spans="1:12" ht="30" customHeight="1" x14ac:dyDescent="0.4">
      <c r="A16" s="20">
        <v>6</v>
      </c>
      <c r="B16" s="183" t="s">
        <v>80</v>
      </c>
      <c r="C16" s="183"/>
      <c r="D16" s="183"/>
      <c r="E16" s="183"/>
      <c r="F16" s="183"/>
      <c r="G16" s="183"/>
      <c r="H16" s="10"/>
      <c r="I16" s="27"/>
    </row>
    <row r="17" spans="1:9" ht="30" customHeight="1" x14ac:dyDescent="0.4">
      <c r="A17" s="20">
        <v>7</v>
      </c>
      <c r="B17" s="183" t="s">
        <v>81</v>
      </c>
      <c r="C17" s="183"/>
      <c r="D17" s="183"/>
      <c r="E17" s="183"/>
      <c r="F17" s="183"/>
      <c r="G17" s="183"/>
      <c r="H17" s="10"/>
      <c r="I17" s="27"/>
    </row>
    <row r="18" spans="1:9" ht="31.8" customHeight="1" x14ac:dyDescent="0.4">
      <c r="A18" s="20" t="s">
        <v>62</v>
      </c>
      <c r="B18" s="183" t="str">
        <f>IF(F10=TRUE,"Is the maximum contributing impervious flow path length to any one discharge location no greater than 75 feet?","")</f>
        <v/>
      </c>
      <c r="C18" s="184"/>
      <c r="D18" s="184"/>
      <c r="E18" s="184"/>
      <c r="F18" s="184"/>
      <c r="G18" s="184"/>
      <c r="H18" s="10"/>
      <c r="I18" s="27"/>
    </row>
    <row r="19" spans="1:9" ht="31.8" customHeight="1" x14ac:dyDescent="0.4">
      <c r="A19" s="20" t="s">
        <v>7</v>
      </c>
      <c r="B19" s="185" t="str">
        <f>IF(G10=TRUE,"Is the maximum flow path length from the path, sidewalk, or driveway 10 feet or less?","")</f>
        <v/>
      </c>
      <c r="C19" s="186"/>
      <c r="D19" s="186"/>
      <c r="E19" s="186"/>
      <c r="F19" s="186"/>
      <c r="G19" s="187"/>
      <c r="H19" s="10"/>
      <c r="I19" s="27"/>
    </row>
    <row r="20" spans="1:9" ht="31.8" customHeight="1" x14ac:dyDescent="0.4">
      <c r="A20" s="20">
        <v>10</v>
      </c>
      <c r="B20" s="183" t="s">
        <v>82</v>
      </c>
      <c r="C20" s="184"/>
      <c r="D20" s="184"/>
      <c r="E20" s="184"/>
      <c r="F20" s="184"/>
      <c r="G20" s="184"/>
      <c r="H20" s="10"/>
      <c r="I20" s="27"/>
    </row>
    <row r="21" spans="1:9" ht="15.6" customHeight="1" x14ac:dyDescent="0.4">
      <c r="A21" s="20">
        <v>11</v>
      </c>
      <c r="B21" s="183" t="s">
        <v>83</v>
      </c>
      <c r="C21" s="183"/>
      <c r="D21" s="183"/>
      <c r="E21" s="183"/>
      <c r="F21" s="183"/>
      <c r="G21" s="183"/>
      <c r="H21" s="10"/>
      <c r="I21" s="27"/>
    </row>
    <row r="22" spans="1:9" ht="31.8" customHeight="1" x14ac:dyDescent="0.4">
      <c r="A22" s="20">
        <v>12</v>
      </c>
      <c r="B22" s="183" t="s">
        <v>84</v>
      </c>
      <c r="C22" s="183"/>
      <c r="D22" s="183"/>
      <c r="E22" s="183"/>
      <c r="F22" s="183"/>
      <c r="G22" s="183"/>
      <c r="H22" s="10"/>
      <c r="I22" s="27"/>
    </row>
    <row r="23" spans="1:9" s="12" customFormat="1" ht="13.5" customHeight="1" x14ac:dyDescent="0.4">
      <c r="A23" s="11"/>
      <c r="H23" s="23">
        <v>0</v>
      </c>
      <c r="I23" s="22">
        <v>0</v>
      </c>
    </row>
    <row r="24" spans="1:9" s="12" customFormat="1" ht="19.8" customHeight="1" x14ac:dyDescent="0.4">
      <c r="A24" s="11"/>
      <c r="B24" s="173" t="s">
        <v>85</v>
      </c>
      <c r="C24" s="173"/>
      <c r="D24" s="173"/>
      <c r="E24" s="173"/>
      <c r="F24" s="173"/>
      <c r="G24" s="174"/>
      <c r="H24" s="6" t="s">
        <v>2</v>
      </c>
      <c r="I24" s="6" t="s">
        <v>3</v>
      </c>
    </row>
    <row r="25" spans="1:9" s="12" customFormat="1" ht="31.8" customHeight="1" x14ac:dyDescent="0.4">
      <c r="A25" s="20">
        <v>13</v>
      </c>
      <c r="B25" s="183" t="s">
        <v>86</v>
      </c>
      <c r="C25" s="183"/>
      <c r="D25" s="183"/>
      <c r="E25" s="183"/>
      <c r="F25" s="183"/>
      <c r="G25" s="183"/>
      <c r="H25" s="10"/>
      <c r="I25" s="129"/>
    </row>
    <row r="26" spans="1:9" s="12" customFormat="1" ht="31.2" customHeight="1" x14ac:dyDescent="0.4">
      <c r="A26" s="20">
        <v>14</v>
      </c>
      <c r="B26" s="179" t="s">
        <v>87</v>
      </c>
      <c r="C26" s="179"/>
      <c r="D26" s="179"/>
      <c r="E26" s="179"/>
      <c r="F26" s="179"/>
      <c r="G26" s="179"/>
      <c r="H26" s="10"/>
      <c r="I26" s="129"/>
    </row>
    <row r="27" spans="1:9" s="12" customFormat="1" ht="31.2" customHeight="1" x14ac:dyDescent="0.4">
      <c r="A27" s="20">
        <v>15</v>
      </c>
      <c r="B27" s="183" t="s">
        <v>88</v>
      </c>
      <c r="C27" s="183"/>
      <c r="D27" s="183"/>
      <c r="E27" s="183"/>
      <c r="F27" s="183"/>
      <c r="G27" s="183"/>
      <c r="H27" s="10"/>
      <c r="I27" s="129"/>
    </row>
    <row r="28" spans="1:9" s="12" customFormat="1" ht="31.2" customHeight="1" x14ac:dyDescent="0.4">
      <c r="A28" s="20">
        <v>16</v>
      </c>
      <c r="B28" s="183" t="s">
        <v>89</v>
      </c>
      <c r="C28" s="183"/>
      <c r="D28" s="183"/>
      <c r="E28" s="183"/>
      <c r="F28" s="183"/>
      <c r="G28" s="183"/>
      <c r="H28" s="10"/>
      <c r="I28" s="129"/>
    </row>
    <row r="29" spans="1:9" s="12" customFormat="1" ht="45.6" customHeight="1" x14ac:dyDescent="0.4">
      <c r="A29" s="20">
        <v>17</v>
      </c>
      <c r="B29" s="183" t="s">
        <v>90</v>
      </c>
      <c r="C29" s="183"/>
      <c r="D29" s="183"/>
      <c r="E29" s="183"/>
      <c r="F29" s="183"/>
      <c r="G29" s="183"/>
      <c r="H29" s="130"/>
      <c r="I29" s="129"/>
    </row>
    <row r="30" spans="1:9" s="12" customFormat="1" ht="13.5" customHeight="1" x14ac:dyDescent="0.4">
      <c r="A30" s="11"/>
      <c r="B30" s="21"/>
      <c r="H30" s="23"/>
      <c r="I30" s="22"/>
    </row>
    <row r="31" spans="1:9" s="12" customFormat="1" ht="19.350000000000001" customHeight="1" x14ac:dyDescent="0.4">
      <c r="A31" s="11"/>
      <c r="B31" s="173" t="s">
        <v>91</v>
      </c>
      <c r="C31" s="173"/>
      <c r="D31" s="173"/>
      <c r="E31" s="173"/>
      <c r="F31" s="173"/>
      <c r="G31" s="173"/>
      <c r="H31" s="6" t="s">
        <v>2</v>
      </c>
      <c r="I31" s="6" t="s">
        <v>3</v>
      </c>
    </row>
    <row r="32" spans="1:9" s="12" customFormat="1" ht="32.4" customHeight="1" x14ac:dyDescent="0.4">
      <c r="A32" s="20">
        <v>18</v>
      </c>
      <c r="B32" s="183" t="s">
        <v>92</v>
      </c>
      <c r="C32" s="183"/>
      <c r="D32" s="183"/>
      <c r="E32" s="183"/>
      <c r="F32" s="183"/>
      <c r="G32" s="183"/>
      <c r="H32" s="130"/>
      <c r="I32" s="129"/>
    </row>
    <row r="33" spans="1:9" ht="12.6" customHeight="1" x14ac:dyDescent="0.4">
      <c r="A33" s="20"/>
      <c r="B33" s="131"/>
      <c r="C33" s="131"/>
      <c r="D33" s="131"/>
      <c r="E33" s="131"/>
      <c r="F33" s="131"/>
      <c r="G33" s="131"/>
      <c r="H33" s="132">
        <v>0</v>
      </c>
      <c r="I33" s="133">
        <v>0</v>
      </c>
    </row>
    <row r="34" spans="1:9" ht="19.8" customHeight="1" x14ac:dyDescent="0.4">
      <c r="A34" s="20"/>
      <c r="B34" s="197" t="s">
        <v>93</v>
      </c>
      <c r="C34" s="197"/>
      <c r="D34" s="197"/>
      <c r="E34" s="197"/>
      <c r="F34" s="197"/>
      <c r="G34" s="198"/>
      <c r="H34" s="6" t="s">
        <v>2</v>
      </c>
      <c r="I34" s="134" t="s">
        <v>3</v>
      </c>
    </row>
    <row r="35" spans="1:9" s="12" customFormat="1" ht="19.8" customHeight="1" x14ac:dyDescent="0.4">
      <c r="A35" s="20">
        <v>19</v>
      </c>
      <c r="B35" s="189" t="s">
        <v>114</v>
      </c>
      <c r="C35" s="190"/>
      <c r="D35" s="190"/>
      <c r="E35" s="190"/>
      <c r="F35" s="190"/>
      <c r="G35" s="135" t="s">
        <v>94</v>
      </c>
      <c r="H35" s="157">
        <f>D6</f>
        <v>0</v>
      </c>
      <c r="I35" s="136"/>
    </row>
    <row r="36" spans="1:9" s="12" customFormat="1" ht="30.6" customHeight="1" x14ac:dyDescent="0.4">
      <c r="A36" s="20" t="s">
        <v>95</v>
      </c>
      <c r="B36" s="185" t="str">
        <f>IF(G10=2,"What is the flow path length from the sidewalk, path, or driveway? (max 10 ft)","")</f>
        <v/>
      </c>
      <c r="C36" s="186"/>
      <c r="D36" s="186"/>
      <c r="E36" s="186"/>
      <c r="F36" s="186"/>
      <c r="G36" s="137" t="s">
        <v>96</v>
      </c>
      <c r="H36" s="138">
        <v>0</v>
      </c>
      <c r="I36" s="27"/>
    </row>
    <row r="37" spans="1:9" s="12" customFormat="1" ht="15.6" customHeight="1" x14ac:dyDescent="0.4">
      <c r="A37" s="188">
        <v>21</v>
      </c>
      <c r="B37" s="189" t="s">
        <v>97</v>
      </c>
      <c r="C37" s="190"/>
      <c r="D37" s="190"/>
      <c r="E37" s="190"/>
      <c r="F37" s="195" t="s">
        <v>98</v>
      </c>
      <c r="G37" s="196"/>
      <c r="H37" s="139"/>
      <c r="I37" s="208"/>
    </row>
    <row r="38" spans="1:9" s="12" customFormat="1" ht="15.6" customHeight="1" x14ac:dyDescent="0.4">
      <c r="A38" s="188"/>
      <c r="B38" s="191"/>
      <c r="C38" s="192"/>
      <c r="D38" s="192"/>
      <c r="E38" s="192"/>
      <c r="F38" s="210" t="s">
        <v>99</v>
      </c>
      <c r="G38" s="211"/>
      <c r="H38" s="139"/>
      <c r="I38" s="208"/>
    </row>
    <row r="39" spans="1:9" s="12" customFormat="1" ht="15.6" customHeight="1" x14ac:dyDescent="0.4">
      <c r="A39" s="188"/>
      <c r="B39" s="193"/>
      <c r="C39" s="194"/>
      <c r="D39" s="194"/>
      <c r="E39" s="194"/>
      <c r="F39" s="212" t="s">
        <v>100</v>
      </c>
      <c r="G39" s="213"/>
      <c r="H39" s="139"/>
      <c r="I39" s="209"/>
    </row>
    <row r="40" spans="1:9" s="12" customFormat="1" ht="31.2" customHeight="1" x14ac:dyDescent="0.4">
      <c r="A40" s="140">
        <v>22</v>
      </c>
      <c r="B40" s="180" t="s">
        <v>101</v>
      </c>
      <c r="C40" s="181"/>
      <c r="D40" s="181"/>
      <c r="E40" s="181"/>
      <c r="F40" s="181"/>
      <c r="G40" s="182"/>
      <c r="H40" s="141"/>
      <c r="I40" s="142"/>
    </row>
    <row r="41" spans="1:9" s="12" customFormat="1" ht="31.2" customHeight="1" x14ac:dyDescent="0.4">
      <c r="A41" s="140">
        <v>23</v>
      </c>
      <c r="B41" s="180" t="s">
        <v>102</v>
      </c>
      <c r="C41" s="181"/>
      <c r="D41" s="181"/>
      <c r="E41" s="181"/>
      <c r="F41" s="181"/>
      <c r="G41" s="143" t="s">
        <v>96</v>
      </c>
      <c r="H41" s="156" t="str">
        <f>IF(G10=TRUE(),IF(I33=2,2*H36,H36),IF(H33=0,"",IF(I33=0,"",VLOOKUP(H33,F57:H60,MATCH(I33,F57:H57,0),FALSE))))</f>
        <v/>
      </c>
      <c r="I41" s="142"/>
    </row>
    <row r="42" spans="1:9" s="12" customFormat="1" ht="31.2" customHeight="1" x14ac:dyDescent="0.4">
      <c r="A42" s="140">
        <v>24</v>
      </c>
      <c r="B42" s="180" t="s">
        <v>103</v>
      </c>
      <c r="C42" s="181"/>
      <c r="D42" s="181"/>
      <c r="E42" s="181"/>
      <c r="F42" s="181"/>
      <c r="G42" s="143" t="s">
        <v>96</v>
      </c>
      <c r="H42" s="159">
        <v>0</v>
      </c>
      <c r="I42" s="142"/>
    </row>
    <row r="43" spans="1:9" s="12" customFormat="1" ht="31.2" customHeight="1" x14ac:dyDescent="0.4">
      <c r="A43" s="140" t="s">
        <v>104</v>
      </c>
      <c r="B43" s="180" t="str">
        <f>IF(H33=1,"What is the 1-yr, 24-hour storm event depth?","")</f>
        <v/>
      </c>
      <c r="C43" s="181"/>
      <c r="D43" s="181"/>
      <c r="E43" s="181"/>
      <c r="F43" s="181"/>
      <c r="G43" s="143" t="s">
        <v>105</v>
      </c>
      <c r="H43" s="160">
        <v>0</v>
      </c>
      <c r="I43" s="142"/>
    </row>
    <row r="44" spans="1:9" s="12" customFormat="1" ht="20.399999999999999" customHeight="1" x14ac:dyDescent="0.4">
      <c r="A44" s="140">
        <v>26</v>
      </c>
      <c r="B44" s="193" t="s">
        <v>106</v>
      </c>
      <c r="C44" s="194"/>
      <c r="D44" s="194"/>
      <c r="E44" s="194"/>
      <c r="F44" s="194"/>
      <c r="G44" s="144" t="s">
        <v>107</v>
      </c>
      <c r="H44" s="145">
        <f>IF(H33=1,H43*H35*43560/12,H35*43560/12)</f>
        <v>0</v>
      </c>
      <c r="I44" s="27"/>
    </row>
    <row r="45" spans="1:9" s="12" customFormat="1" ht="20.399999999999999" customHeight="1" x14ac:dyDescent="0.4">
      <c r="A45" s="140">
        <v>27</v>
      </c>
      <c r="B45" s="180" t="s">
        <v>106</v>
      </c>
      <c r="C45" s="181"/>
      <c r="D45" s="181"/>
      <c r="E45" s="181"/>
      <c r="F45" s="181"/>
      <c r="G45" s="146" t="s">
        <v>108</v>
      </c>
      <c r="H45" s="158">
        <f>H44/43560</f>
        <v>0</v>
      </c>
      <c r="I45" s="27"/>
    </row>
    <row r="46" spans="1:9" s="12" customFormat="1" ht="31.2" customHeight="1" x14ac:dyDescent="0.4">
      <c r="A46" s="20"/>
      <c r="B46" s="147"/>
      <c r="C46" s="147"/>
      <c r="D46" s="147"/>
      <c r="E46" s="147"/>
      <c r="F46" s="147"/>
      <c r="G46" s="147"/>
      <c r="H46" s="207" t="s">
        <v>109</v>
      </c>
      <c r="I46" s="207"/>
    </row>
    <row r="47" spans="1:9" ht="20.100000000000001" customHeight="1" x14ac:dyDescent="0.4">
      <c r="B47" s="173" t="s">
        <v>110</v>
      </c>
      <c r="C47" s="173"/>
      <c r="D47" s="173"/>
      <c r="E47" s="173"/>
      <c r="F47" s="173"/>
      <c r="G47" s="174"/>
      <c r="H47" s="10" t="s">
        <v>2</v>
      </c>
      <c r="I47" s="10" t="s">
        <v>3</v>
      </c>
    </row>
    <row r="48" spans="1:9" ht="31.2" customHeight="1" x14ac:dyDescent="0.4">
      <c r="A48" s="20" t="s">
        <v>63</v>
      </c>
      <c r="B48" s="183" t="str">
        <f>IF(H33=3,"","Has infiltration rate documentation been provided for the use of shorter disconnection flow path lengths?")</f>
        <v>Has infiltration rate documentation been provided for the use of shorter disconnection flow path lengths?</v>
      </c>
      <c r="C48" s="183"/>
      <c r="D48" s="183"/>
      <c r="E48" s="183"/>
      <c r="F48" s="183"/>
      <c r="G48" s="185"/>
      <c r="H48" s="10"/>
      <c r="I48" s="27"/>
    </row>
    <row r="49" spans="1:9" ht="13.2" customHeight="1" x14ac:dyDescent="0.4">
      <c r="A49" s="20"/>
      <c r="B49" s="124"/>
      <c r="C49" s="124"/>
      <c r="D49" s="124"/>
      <c r="E49" s="124"/>
      <c r="F49" s="124"/>
      <c r="G49" s="124"/>
      <c r="H49" s="148"/>
      <c r="I49" s="149"/>
    </row>
    <row r="50" spans="1:9" ht="20.100000000000001" customHeight="1" x14ac:dyDescent="0.4">
      <c r="B50" s="199" t="s">
        <v>111</v>
      </c>
      <c r="C50" s="199"/>
      <c r="D50" s="199"/>
      <c r="E50" s="199"/>
      <c r="F50" s="199"/>
      <c r="G50" s="200"/>
      <c r="H50" s="10" t="s">
        <v>2</v>
      </c>
      <c r="I50" s="10" t="s">
        <v>3</v>
      </c>
    </row>
    <row r="51" spans="1:9" s="11" customFormat="1" ht="31.2" customHeight="1" x14ac:dyDescent="0.4">
      <c r="A51" s="20">
        <v>29</v>
      </c>
      <c r="B51" s="183" t="s">
        <v>112</v>
      </c>
      <c r="C51" s="183"/>
      <c r="D51" s="183"/>
      <c r="E51" s="183"/>
      <c r="F51" s="183"/>
      <c r="G51" s="183"/>
      <c r="H51" s="25"/>
      <c r="I51" s="28"/>
    </row>
    <row r="52" spans="1:9" s="11" customFormat="1" ht="6.6" customHeight="1" x14ac:dyDescent="0.4">
      <c r="A52" s="4"/>
    </row>
    <row r="53" spans="1:9" s="9" customFormat="1" ht="27" customHeight="1" x14ac:dyDescent="0.4">
      <c r="A53" s="201" t="s">
        <v>4</v>
      </c>
      <c r="B53" s="201"/>
      <c r="C53" s="201"/>
      <c r="D53" s="201"/>
      <c r="E53" s="201"/>
      <c r="F53" s="201"/>
      <c r="G53" s="201"/>
      <c r="H53" s="201"/>
      <c r="I53" s="201"/>
    </row>
    <row r="55" spans="1:9" x14ac:dyDescent="0.4">
      <c r="C55" s="161"/>
      <c r="D55" s="161"/>
      <c r="E55" s="161"/>
      <c r="F55" s="161"/>
      <c r="G55" s="161"/>
      <c r="H55" s="162"/>
      <c r="I55" s="163"/>
    </row>
    <row r="56" spans="1:9" x14ac:dyDescent="0.4">
      <c r="C56" s="161"/>
      <c r="D56" s="161"/>
      <c r="E56" s="161"/>
      <c r="F56" s="161"/>
      <c r="G56" s="161"/>
      <c r="H56" s="162"/>
      <c r="I56" s="163"/>
    </row>
    <row r="57" spans="1:9" x14ac:dyDescent="0.4">
      <c r="C57" s="161"/>
      <c r="D57" s="161"/>
      <c r="E57" s="161"/>
      <c r="F57" s="150"/>
      <c r="G57" s="151">
        <v>1</v>
      </c>
      <c r="H57" s="152">
        <v>2</v>
      </c>
      <c r="I57" s="163"/>
    </row>
    <row r="58" spans="1:9" x14ac:dyDescent="0.4">
      <c r="C58" s="161"/>
      <c r="D58" s="161"/>
      <c r="E58" s="161"/>
      <c r="F58" s="150">
        <v>1</v>
      </c>
      <c r="G58" s="151">
        <v>80</v>
      </c>
      <c r="H58" s="152">
        <v>110</v>
      </c>
      <c r="I58" s="163"/>
    </row>
    <row r="59" spans="1:9" x14ac:dyDescent="0.4">
      <c r="C59" s="161"/>
      <c r="D59" s="161"/>
      <c r="E59" s="161"/>
      <c r="F59" s="150">
        <v>2</v>
      </c>
      <c r="G59" s="151">
        <v>35</v>
      </c>
      <c r="H59" s="152">
        <v>50</v>
      </c>
      <c r="I59" s="163"/>
    </row>
    <row r="60" spans="1:9" x14ac:dyDescent="0.4">
      <c r="C60" s="161"/>
      <c r="D60" s="161"/>
      <c r="E60" s="161"/>
      <c r="F60" s="150">
        <v>3</v>
      </c>
      <c r="G60" s="151">
        <v>65</v>
      </c>
      <c r="H60" s="152">
        <v>85</v>
      </c>
      <c r="I60" s="163"/>
    </row>
    <row r="61" spans="1:9" x14ac:dyDescent="0.4">
      <c r="C61" s="161"/>
      <c r="D61" s="161"/>
      <c r="E61" s="161"/>
      <c r="F61" s="161"/>
      <c r="G61" s="161"/>
      <c r="H61" s="162"/>
      <c r="I61" s="163"/>
    </row>
  </sheetData>
  <mergeCells count="47">
    <mergeCell ref="B50:G50"/>
    <mergeCell ref="B51:G51"/>
    <mergeCell ref="A53:I53"/>
    <mergeCell ref="B6:C6"/>
    <mergeCell ref="G8:H8"/>
    <mergeCell ref="B10:C10"/>
    <mergeCell ref="B43:F43"/>
    <mergeCell ref="B44:F44"/>
    <mergeCell ref="B45:F45"/>
    <mergeCell ref="H46:I46"/>
    <mergeCell ref="B47:G47"/>
    <mergeCell ref="B48:G48"/>
    <mergeCell ref="I37:I39"/>
    <mergeCell ref="F38:G38"/>
    <mergeCell ref="F39:G39"/>
    <mergeCell ref="B40:G40"/>
    <mergeCell ref="B41:F41"/>
    <mergeCell ref="B42:F42"/>
    <mergeCell ref="B32:G32"/>
    <mergeCell ref="B34:G34"/>
    <mergeCell ref="B35:F35"/>
    <mergeCell ref="B36:F36"/>
    <mergeCell ref="A37:A39"/>
    <mergeCell ref="B37:E39"/>
    <mergeCell ref="F37:G37"/>
    <mergeCell ref="B25:G25"/>
    <mergeCell ref="B26:G26"/>
    <mergeCell ref="B27:G27"/>
    <mergeCell ref="B28:G28"/>
    <mergeCell ref="B29:G29"/>
    <mergeCell ref="B31:G31"/>
    <mergeCell ref="H1:I1"/>
    <mergeCell ref="A2:D3"/>
    <mergeCell ref="H2:I2"/>
    <mergeCell ref="H3:I3"/>
    <mergeCell ref="B24:G24"/>
    <mergeCell ref="A12:I12"/>
    <mergeCell ref="B13:G13"/>
    <mergeCell ref="B14:G14"/>
    <mergeCell ref="B15:G15"/>
    <mergeCell ref="B16:G16"/>
    <mergeCell ref="B17:G17"/>
    <mergeCell ref="B18:G18"/>
    <mergeCell ref="B19:G19"/>
    <mergeCell ref="B20:G20"/>
    <mergeCell ref="B21:G21"/>
    <mergeCell ref="B22:G22"/>
  </mergeCells>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7</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7</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7</xdr:col>
                    <xdr:colOff>22860</xdr:colOff>
                    <xdr:row>13</xdr:row>
                    <xdr:rowOff>60960</xdr:rowOff>
                  </from>
                  <to>
                    <xdr:col>7</xdr:col>
                    <xdr:colOff>381000</xdr:colOff>
                    <xdr:row>13</xdr:row>
                    <xdr:rowOff>281940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7</xdr:col>
                    <xdr:colOff>396240</xdr:colOff>
                    <xdr:row>13</xdr:row>
                    <xdr:rowOff>68580</xdr:rowOff>
                  </from>
                  <to>
                    <xdr:col>7</xdr:col>
                    <xdr:colOff>708660</xdr:colOff>
                    <xdr:row>13</xdr:row>
                    <xdr:rowOff>289560</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7</xdr:col>
                    <xdr:colOff>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7</xdr:col>
                    <xdr:colOff>396240</xdr:colOff>
                    <xdr:row>15</xdr:row>
                    <xdr:rowOff>68580</xdr:rowOff>
                  </from>
                  <to>
                    <xdr:col>7</xdr:col>
                    <xdr:colOff>708660</xdr:colOff>
                    <xdr:row>15</xdr:row>
                    <xdr:rowOff>289560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7</xdr:col>
                    <xdr:colOff>22860</xdr:colOff>
                    <xdr:row>15</xdr:row>
                    <xdr:rowOff>60960</xdr:rowOff>
                  </from>
                  <to>
                    <xdr:col>7</xdr:col>
                    <xdr:colOff>381000</xdr:colOff>
                    <xdr:row>15</xdr:row>
                    <xdr:rowOff>281940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7</xdr:col>
                    <xdr:colOff>22860</xdr:colOff>
                    <xdr:row>17</xdr:row>
                    <xdr:rowOff>99060</xdr:rowOff>
                  </from>
                  <to>
                    <xdr:col>7</xdr:col>
                    <xdr:colOff>381000</xdr:colOff>
                    <xdr:row>17</xdr:row>
                    <xdr:rowOff>297180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7</xdr:col>
                    <xdr:colOff>411480</xdr:colOff>
                    <xdr:row>17</xdr:row>
                    <xdr:rowOff>99060</xdr:rowOff>
                  </from>
                  <to>
                    <xdr:col>7</xdr:col>
                    <xdr:colOff>723900</xdr:colOff>
                    <xdr:row>17</xdr:row>
                    <xdr:rowOff>289560</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7</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7</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3085" r:id="rId16" name="Option Button 13">
              <controlPr defaultSize="0" autoFill="0" autoLine="0" autoPict="0">
                <anchor moveWithCells="1">
                  <from>
                    <xdr:col>7</xdr:col>
                    <xdr:colOff>396240</xdr:colOff>
                    <xdr:row>16</xdr:row>
                    <xdr:rowOff>68580</xdr:rowOff>
                  </from>
                  <to>
                    <xdr:col>7</xdr:col>
                    <xdr:colOff>708660</xdr:colOff>
                    <xdr:row>16</xdr:row>
                    <xdr:rowOff>289560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7</xdr:col>
                    <xdr:colOff>22860</xdr:colOff>
                    <xdr:row>16</xdr:row>
                    <xdr:rowOff>60960</xdr:rowOff>
                  </from>
                  <to>
                    <xdr:col>7</xdr:col>
                    <xdr:colOff>381000</xdr:colOff>
                    <xdr:row>16</xdr:row>
                    <xdr:rowOff>281940</xdr:rowOff>
                  </to>
                </anchor>
              </controlPr>
            </control>
          </mc:Choice>
        </mc:AlternateContent>
        <mc:AlternateContent xmlns:mc="http://schemas.openxmlformats.org/markup-compatibility/2006">
          <mc:Choice Requires="x14">
            <control shapeId="3087" r:id="rId18" name="Group Box 15">
              <controlPr defaultSize="0" autoFill="0" autoPict="0">
                <anchor mov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7</xdr:col>
                    <xdr:colOff>426720</xdr:colOff>
                    <xdr:row>47</xdr:row>
                    <xdr:rowOff>91440</xdr:rowOff>
                  </from>
                  <to>
                    <xdr:col>7</xdr:col>
                    <xdr:colOff>739140</xdr:colOff>
                    <xdr:row>47</xdr:row>
                    <xdr:rowOff>281940</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7</xdr:col>
                    <xdr:colOff>38100</xdr:colOff>
                    <xdr:row>47</xdr:row>
                    <xdr:rowOff>99060</xdr:rowOff>
                  </from>
                  <to>
                    <xdr:col>7</xdr:col>
                    <xdr:colOff>396240</xdr:colOff>
                    <xdr:row>47</xdr:row>
                    <xdr:rowOff>297180</xdr:rowOff>
                  </to>
                </anchor>
              </controlPr>
            </control>
          </mc:Choice>
        </mc:AlternateContent>
        <mc:AlternateContent xmlns:mc="http://schemas.openxmlformats.org/markup-compatibility/2006">
          <mc:Choice Requires="x14">
            <control shapeId="3090" r:id="rId21" name="Group Box 18">
              <controlPr defaultSize="0" autoFill="0" autoPict="0">
                <anchor moveWithCells="1">
                  <from>
                    <xdr:col>7</xdr:col>
                    <xdr:colOff>0</xdr:colOff>
                    <xdr:row>50</xdr:row>
                    <xdr:rowOff>0</xdr:rowOff>
                  </from>
                  <to>
                    <xdr:col>8</xdr:col>
                    <xdr:colOff>0</xdr:colOff>
                    <xdr:row>51</xdr:row>
                    <xdr:rowOff>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7</xdr:col>
                    <xdr:colOff>419100</xdr:colOff>
                    <xdr:row>50</xdr:row>
                    <xdr:rowOff>99060</xdr:rowOff>
                  </from>
                  <to>
                    <xdr:col>7</xdr:col>
                    <xdr:colOff>716280</xdr:colOff>
                    <xdr:row>50</xdr:row>
                    <xdr:rowOff>320040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7</xdr:col>
                    <xdr:colOff>22860</xdr:colOff>
                    <xdr:row>50</xdr:row>
                    <xdr:rowOff>106680</xdr:rowOff>
                  </from>
                  <to>
                    <xdr:col>7</xdr:col>
                    <xdr:colOff>403860</xdr:colOff>
                    <xdr:row>50</xdr:row>
                    <xdr:rowOff>327660</xdr:rowOff>
                  </to>
                </anchor>
              </controlPr>
            </control>
          </mc:Choice>
        </mc:AlternateContent>
        <mc:AlternateContent xmlns:mc="http://schemas.openxmlformats.org/markup-compatibility/2006">
          <mc:Choice Requires="x14">
            <control shapeId="3093" r:id="rId24" name="Group Box 21">
              <controlPr defaultSize="0" autoFill="0" autoPict="0">
                <anchor moveWithCells="1">
                  <from>
                    <xdr:col>3</xdr:col>
                    <xdr:colOff>0</xdr:colOff>
                    <xdr:row>8</xdr:row>
                    <xdr:rowOff>213360</xdr:rowOff>
                  </from>
                  <to>
                    <xdr:col>5</xdr:col>
                    <xdr:colOff>0</xdr:colOff>
                    <xdr:row>9</xdr:row>
                    <xdr:rowOff>434340</xdr:rowOff>
                  </to>
                </anchor>
              </controlPr>
            </control>
          </mc:Choice>
        </mc:AlternateContent>
        <mc:AlternateContent xmlns:mc="http://schemas.openxmlformats.org/markup-compatibility/2006">
          <mc:Choice Requires="x14">
            <control shapeId="3094" r:id="rId25" name="Group Box 22">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3095" r:id="rId26" name="Group Box 23">
              <controlPr defaultSize="0" autoFill="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3096" r:id="rId27" name="Group Box 24">
              <controlPr defaultSize="0" autoFill="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7</xdr:col>
                    <xdr:colOff>396240</xdr:colOff>
                    <xdr:row>19</xdr:row>
                    <xdr:rowOff>68580</xdr:rowOff>
                  </from>
                  <to>
                    <xdr:col>7</xdr:col>
                    <xdr:colOff>708660</xdr:colOff>
                    <xdr:row>19</xdr:row>
                    <xdr:rowOff>289560</xdr:rowOff>
                  </to>
                </anchor>
              </controlPr>
            </control>
          </mc:Choice>
        </mc:AlternateContent>
        <mc:AlternateContent xmlns:mc="http://schemas.openxmlformats.org/markup-compatibility/2006">
          <mc:Choice Requires="x14">
            <control shapeId="3098" r:id="rId29" name="Option Button 26">
              <controlPr defaultSize="0" autoFill="0" autoLine="0" autoPict="0">
                <anchor moveWithCells="1">
                  <from>
                    <xdr:col>7</xdr:col>
                    <xdr:colOff>22860</xdr:colOff>
                    <xdr:row>19</xdr:row>
                    <xdr:rowOff>60960</xdr:rowOff>
                  </from>
                  <to>
                    <xdr:col>7</xdr:col>
                    <xdr:colOff>381000</xdr:colOff>
                    <xdr:row>19</xdr:row>
                    <xdr:rowOff>281940</xdr:rowOff>
                  </to>
                </anchor>
              </controlPr>
            </control>
          </mc:Choice>
        </mc:AlternateContent>
        <mc:AlternateContent xmlns:mc="http://schemas.openxmlformats.org/markup-compatibility/2006">
          <mc:Choice Requires="x14">
            <control shapeId="3099" r:id="rId30" name="Option Button 27">
              <controlPr defaultSize="0" autoFill="0" autoLine="0" autoPict="0">
                <anchor moveWithCells="1">
                  <from>
                    <xdr:col>7</xdr:col>
                    <xdr:colOff>22860</xdr:colOff>
                    <xdr:row>21</xdr:row>
                    <xdr:rowOff>60960</xdr:rowOff>
                  </from>
                  <to>
                    <xdr:col>7</xdr:col>
                    <xdr:colOff>381000</xdr:colOff>
                    <xdr:row>21</xdr:row>
                    <xdr:rowOff>281940</xdr:rowOff>
                  </to>
                </anchor>
              </controlPr>
            </control>
          </mc:Choice>
        </mc:AlternateContent>
        <mc:AlternateContent xmlns:mc="http://schemas.openxmlformats.org/markup-compatibility/2006">
          <mc:Choice Requires="x14">
            <control shapeId="3100" r:id="rId31" name="Option Button 28">
              <controlPr defaultSize="0" autoFill="0" autoLine="0" autoPict="0">
                <anchor moveWithCells="1">
                  <from>
                    <xdr:col>7</xdr:col>
                    <xdr:colOff>396240</xdr:colOff>
                    <xdr:row>21</xdr:row>
                    <xdr:rowOff>68580</xdr:rowOff>
                  </from>
                  <to>
                    <xdr:col>7</xdr:col>
                    <xdr:colOff>708660</xdr:colOff>
                    <xdr:row>21</xdr:row>
                    <xdr:rowOff>289560</xdr:rowOff>
                  </to>
                </anchor>
              </controlPr>
            </control>
          </mc:Choice>
        </mc:AlternateContent>
        <mc:AlternateContent xmlns:mc="http://schemas.openxmlformats.org/markup-compatibility/2006">
          <mc:Choice Requires="x14">
            <control shapeId="3101" r:id="rId32" name="Option Button 29">
              <controlPr defaultSize="0" autoFill="0" autoLine="0" autoPict="0">
                <anchor moveWithCells="1">
                  <from>
                    <xdr:col>7</xdr:col>
                    <xdr:colOff>396240</xdr:colOff>
                    <xdr:row>20</xdr:row>
                    <xdr:rowOff>22860</xdr:rowOff>
                  </from>
                  <to>
                    <xdr:col>7</xdr:col>
                    <xdr:colOff>716280</xdr:colOff>
                    <xdr:row>20</xdr:row>
                    <xdr:rowOff>190500</xdr:rowOff>
                  </to>
                </anchor>
              </controlPr>
            </control>
          </mc:Choice>
        </mc:AlternateContent>
        <mc:AlternateContent xmlns:mc="http://schemas.openxmlformats.org/markup-compatibility/2006">
          <mc:Choice Requires="x14">
            <control shapeId="3102" r:id="rId33" name="Group Box 30">
              <controlPr defaultSize="0" autoFill="0" autoPict="0">
                <anchor moveWithCells="1">
                  <from>
                    <xdr:col>7</xdr:col>
                    <xdr:colOff>0</xdr:colOff>
                    <xdr:row>36</xdr:row>
                    <xdr:rowOff>0</xdr:rowOff>
                  </from>
                  <to>
                    <xdr:col>8</xdr:col>
                    <xdr:colOff>0</xdr:colOff>
                    <xdr:row>39</xdr:row>
                    <xdr:rowOff>0</xdr:rowOff>
                  </to>
                </anchor>
              </controlPr>
            </control>
          </mc:Choice>
        </mc:AlternateContent>
        <mc:AlternateContent xmlns:mc="http://schemas.openxmlformats.org/markup-compatibility/2006">
          <mc:Choice Requires="x14">
            <control shapeId="3103" r:id="rId34" name="Option Button 31">
              <controlPr defaultSize="0" autoFill="0" autoLine="0" autoPict="0">
                <anchor moveWithCells="1">
                  <from>
                    <xdr:col>7</xdr:col>
                    <xdr:colOff>22860</xdr:colOff>
                    <xdr:row>36</xdr:row>
                    <xdr:rowOff>22860</xdr:rowOff>
                  </from>
                  <to>
                    <xdr:col>7</xdr:col>
                    <xdr:colOff>289560</xdr:colOff>
                    <xdr:row>37</xdr:row>
                    <xdr:rowOff>0</xdr:rowOff>
                  </to>
                </anchor>
              </controlPr>
            </control>
          </mc:Choice>
        </mc:AlternateContent>
        <mc:AlternateContent xmlns:mc="http://schemas.openxmlformats.org/markup-compatibility/2006">
          <mc:Choice Requires="x14">
            <control shapeId="3104" r:id="rId35" name="Option Button 32">
              <controlPr defaultSize="0" autoFill="0" autoLine="0" autoPict="0">
                <anchor moveWithCells="1">
                  <from>
                    <xdr:col>7</xdr:col>
                    <xdr:colOff>22860</xdr:colOff>
                    <xdr:row>36</xdr:row>
                    <xdr:rowOff>198120</xdr:rowOff>
                  </from>
                  <to>
                    <xdr:col>7</xdr:col>
                    <xdr:colOff>396240</xdr:colOff>
                    <xdr:row>38</xdr:row>
                    <xdr:rowOff>15240</xdr:rowOff>
                  </to>
                </anchor>
              </controlPr>
            </control>
          </mc:Choice>
        </mc:AlternateContent>
        <mc:AlternateContent xmlns:mc="http://schemas.openxmlformats.org/markup-compatibility/2006">
          <mc:Choice Requires="x14">
            <control shapeId="3105" r:id="rId36" name="Group Box 33">
              <controlPr defaultSize="0" autoFill="0" autoPict="0">
                <anchor moveWithCells="1">
                  <from>
                    <xdr:col>7</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3106" r:id="rId37" name="Option Button 34">
              <controlPr defaultSize="0" autoFill="0" autoLine="0" autoPict="0">
                <anchor moveWithCells="1">
                  <from>
                    <xdr:col>7</xdr:col>
                    <xdr:colOff>22860</xdr:colOff>
                    <xdr:row>39</xdr:row>
                    <xdr:rowOff>15240</xdr:rowOff>
                  </from>
                  <to>
                    <xdr:col>7</xdr:col>
                    <xdr:colOff>548640</xdr:colOff>
                    <xdr:row>39</xdr:row>
                    <xdr:rowOff>205740</xdr:rowOff>
                  </to>
                </anchor>
              </controlPr>
            </control>
          </mc:Choice>
        </mc:AlternateContent>
        <mc:AlternateContent xmlns:mc="http://schemas.openxmlformats.org/markup-compatibility/2006">
          <mc:Choice Requires="x14">
            <control shapeId="3107" r:id="rId38" name="Option Button 35">
              <controlPr defaultSize="0" autoFill="0" autoLine="0" autoPict="0">
                <anchor moveWithCells="1">
                  <from>
                    <xdr:col>7</xdr:col>
                    <xdr:colOff>22860</xdr:colOff>
                    <xdr:row>39</xdr:row>
                    <xdr:rowOff>182880</xdr:rowOff>
                  </from>
                  <to>
                    <xdr:col>7</xdr:col>
                    <xdr:colOff>548640</xdr:colOff>
                    <xdr:row>39</xdr:row>
                    <xdr:rowOff>373380</xdr:rowOff>
                  </to>
                </anchor>
              </controlPr>
            </control>
          </mc:Choice>
        </mc:AlternateContent>
        <mc:AlternateContent xmlns:mc="http://schemas.openxmlformats.org/markup-compatibility/2006">
          <mc:Choice Requires="x14">
            <control shapeId="3108" r:id="rId39" name="Option Button 36">
              <controlPr defaultSize="0" autoFill="0" autoLine="0" autoPict="0">
                <anchor moveWithCells="1">
                  <from>
                    <xdr:col>7</xdr:col>
                    <xdr:colOff>22860</xdr:colOff>
                    <xdr:row>38</xdr:row>
                    <xdr:rowOff>0</xdr:rowOff>
                  </from>
                  <to>
                    <xdr:col>7</xdr:col>
                    <xdr:colOff>472440</xdr:colOff>
                    <xdr:row>38</xdr:row>
                    <xdr:rowOff>182880</xdr:rowOff>
                  </to>
                </anchor>
              </controlPr>
            </control>
          </mc:Choice>
        </mc:AlternateContent>
        <mc:AlternateContent xmlns:mc="http://schemas.openxmlformats.org/markup-compatibility/2006">
          <mc:Choice Requires="x14">
            <control shapeId="3109" r:id="rId40" name="Option Button 37">
              <controlPr defaultSize="0" autoFill="0" autoLine="0" autoPict="0">
                <anchor moveWithCells="1">
                  <from>
                    <xdr:col>7</xdr:col>
                    <xdr:colOff>426720</xdr:colOff>
                    <xdr:row>31</xdr:row>
                    <xdr:rowOff>91440</xdr:rowOff>
                  </from>
                  <to>
                    <xdr:col>7</xdr:col>
                    <xdr:colOff>739140</xdr:colOff>
                    <xdr:row>31</xdr:row>
                    <xdr:rowOff>281940</xdr:rowOff>
                  </to>
                </anchor>
              </controlPr>
            </control>
          </mc:Choice>
        </mc:AlternateContent>
        <mc:AlternateContent xmlns:mc="http://schemas.openxmlformats.org/markup-compatibility/2006">
          <mc:Choice Requires="x14">
            <control shapeId="3110" r:id="rId41" name="Option Button 38">
              <controlPr defaultSize="0" autoFill="0" autoLine="0" autoPict="0">
                <anchor moveWithCells="1">
                  <from>
                    <xdr:col>7</xdr:col>
                    <xdr:colOff>53340</xdr:colOff>
                    <xdr:row>31</xdr:row>
                    <xdr:rowOff>99060</xdr:rowOff>
                  </from>
                  <to>
                    <xdr:col>7</xdr:col>
                    <xdr:colOff>411480</xdr:colOff>
                    <xdr:row>31</xdr:row>
                    <xdr:rowOff>297180</xdr:rowOff>
                  </to>
                </anchor>
              </controlPr>
            </control>
          </mc:Choice>
        </mc:AlternateContent>
        <mc:AlternateContent xmlns:mc="http://schemas.openxmlformats.org/markup-compatibility/2006">
          <mc:Choice Requires="x14">
            <control shapeId="3111" r:id="rId42" name="Option Button 39">
              <controlPr defaultSize="0" autoFill="0" autoLine="0" autoPict="0">
                <anchor moveWithCells="1">
                  <from>
                    <xdr:col>7</xdr:col>
                    <xdr:colOff>434340</xdr:colOff>
                    <xdr:row>28</xdr:row>
                    <xdr:rowOff>175260</xdr:rowOff>
                  </from>
                  <to>
                    <xdr:col>7</xdr:col>
                    <xdr:colOff>746760</xdr:colOff>
                    <xdr:row>28</xdr:row>
                    <xdr:rowOff>365760</xdr:rowOff>
                  </to>
                </anchor>
              </controlPr>
            </control>
          </mc:Choice>
        </mc:AlternateContent>
        <mc:AlternateContent xmlns:mc="http://schemas.openxmlformats.org/markup-compatibility/2006">
          <mc:Choice Requires="x14">
            <control shapeId="3112" r:id="rId43" name="Option Button 40">
              <controlPr defaultSize="0" autoFill="0" autoLine="0" autoPict="0">
                <anchor moveWithCells="1">
                  <from>
                    <xdr:col>7</xdr:col>
                    <xdr:colOff>53340</xdr:colOff>
                    <xdr:row>28</xdr:row>
                    <xdr:rowOff>175260</xdr:rowOff>
                  </from>
                  <to>
                    <xdr:col>7</xdr:col>
                    <xdr:colOff>411480</xdr:colOff>
                    <xdr:row>28</xdr:row>
                    <xdr:rowOff>373380</xdr:rowOff>
                  </to>
                </anchor>
              </controlPr>
            </control>
          </mc:Choice>
        </mc:AlternateContent>
        <mc:AlternateContent xmlns:mc="http://schemas.openxmlformats.org/markup-compatibility/2006">
          <mc:Choice Requires="x14">
            <control shapeId="3113" r:id="rId44" name="Option Button 41">
              <controlPr defaultSize="0" autoFill="0" autoLine="0" autoPict="0">
                <anchor moveWithCells="1">
                  <from>
                    <xdr:col>7</xdr:col>
                    <xdr:colOff>30480</xdr:colOff>
                    <xdr:row>20</xdr:row>
                    <xdr:rowOff>0</xdr:rowOff>
                  </from>
                  <to>
                    <xdr:col>7</xdr:col>
                    <xdr:colOff>388620</xdr:colOff>
                    <xdr:row>21</xdr:row>
                    <xdr:rowOff>0</xdr:rowOff>
                  </to>
                </anchor>
              </controlPr>
            </control>
          </mc:Choice>
        </mc:AlternateContent>
        <mc:AlternateContent xmlns:mc="http://schemas.openxmlformats.org/markup-compatibility/2006">
          <mc:Choice Requires="x14">
            <control shapeId="3114" r:id="rId45" name="Group Box 42">
              <controlPr defaultSize="0" autoFill="0" autoPict="0">
                <anchor moveWithCells="1">
                  <from>
                    <xdr:col>7</xdr:col>
                    <xdr:colOff>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3115" r:id="rId46" name="Option Button 43">
              <controlPr defaultSize="0" autoFill="0" autoLine="0" autoPict="0">
                <anchor moveWithCells="1">
                  <from>
                    <xdr:col>7</xdr:col>
                    <xdr:colOff>22860</xdr:colOff>
                    <xdr:row>14</xdr:row>
                    <xdr:rowOff>60960</xdr:rowOff>
                  </from>
                  <to>
                    <xdr:col>7</xdr:col>
                    <xdr:colOff>381000</xdr:colOff>
                    <xdr:row>14</xdr:row>
                    <xdr:rowOff>281940</xdr:rowOff>
                  </to>
                </anchor>
              </controlPr>
            </control>
          </mc:Choice>
        </mc:AlternateContent>
        <mc:AlternateContent xmlns:mc="http://schemas.openxmlformats.org/markup-compatibility/2006">
          <mc:Choice Requires="x14">
            <control shapeId="3116" r:id="rId47" name="Option Button 44">
              <controlPr defaultSize="0" autoFill="0" autoLine="0" autoPict="0">
                <anchor moveWithCells="1">
                  <from>
                    <xdr:col>7</xdr:col>
                    <xdr:colOff>396240</xdr:colOff>
                    <xdr:row>14</xdr:row>
                    <xdr:rowOff>68580</xdr:rowOff>
                  </from>
                  <to>
                    <xdr:col>7</xdr:col>
                    <xdr:colOff>708660</xdr:colOff>
                    <xdr:row>14</xdr:row>
                    <xdr:rowOff>289560</xdr:rowOff>
                  </to>
                </anchor>
              </controlPr>
            </control>
          </mc:Choice>
        </mc:AlternateContent>
        <mc:AlternateContent xmlns:mc="http://schemas.openxmlformats.org/markup-compatibility/2006">
          <mc:Choice Requires="x14">
            <control shapeId="3117" r:id="rId48" name="Group Box 45">
              <controlPr defaultSize="0" autoFill="0" autoPict="0">
                <anchor moveWithCells="1">
                  <from>
                    <xdr:col>7</xdr:col>
                    <xdr:colOff>0</xdr:colOff>
                    <xdr:row>23</xdr:row>
                    <xdr:rowOff>251460</xdr:rowOff>
                  </from>
                  <to>
                    <xdr:col>8</xdr:col>
                    <xdr:colOff>0</xdr:colOff>
                    <xdr:row>25</xdr:row>
                    <xdr:rowOff>0</xdr:rowOff>
                  </to>
                </anchor>
              </controlPr>
            </control>
          </mc:Choice>
        </mc:AlternateContent>
        <mc:AlternateContent xmlns:mc="http://schemas.openxmlformats.org/markup-compatibility/2006">
          <mc:Choice Requires="x14">
            <control shapeId="3118" r:id="rId49" name="Option Button 46">
              <controlPr defaultSize="0" autoFill="0" autoLine="0" autoPict="0">
                <anchor moveWithCells="1">
                  <from>
                    <xdr:col>7</xdr:col>
                    <xdr:colOff>22860</xdr:colOff>
                    <xdr:row>24</xdr:row>
                    <xdr:rowOff>60960</xdr:rowOff>
                  </from>
                  <to>
                    <xdr:col>7</xdr:col>
                    <xdr:colOff>381000</xdr:colOff>
                    <xdr:row>24</xdr:row>
                    <xdr:rowOff>281940</xdr:rowOff>
                  </to>
                </anchor>
              </controlPr>
            </control>
          </mc:Choice>
        </mc:AlternateContent>
        <mc:AlternateContent xmlns:mc="http://schemas.openxmlformats.org/markup-compatibility/2006">
          <mc:Choice Requires="x14">
            <control shapeId="3119" r:id="rId50" name="Option Button 47">
              <controlPr defaultSize="0" autoFill="0" autoLine="0" autoPict="0">
                <anchor moveWithCells="1">
                  <from>
                    <xdr:col>7</xdr:col>
                    <xdr:colOff>396240</xdr:colOff>
                    <xdr:row>24</xdr:row>
                    <xdr:rowOff>68580</xdr:rowOff>
                  </from>
                  <to>
                    <xdr:col>7</xdr:col>
                    <xdr:colOff>708660</xdr:colOff>
                    <xdr:row>24</xdr:row>
                    <xdr:rowOff>289560</xdr:rowOff>
                  </to>
                </anchor>
              </controlPr>
            </control>
          </mc:Choice>
        </mc:AlternateContent>
        <mc:AlternateContent xmlns:mc="http://schemas.openxmlformats.org/markup-compatibility/2006">
          <mc:Choice Requires="x14">
            <control shapeId="3120" r:id="rId51" name="Group Box 48">
              <controlPr defaultSize="0" autoFill="0" autoPict="0">
                <anchor moveWithCells="1">
                  <from>
                    <xdr:col>7</xdr:col>
                    <xdr:colOff>0</xdr:colOff>
                    <xdr:row>24</xdr:row>
                    <xdr:rowOff>403860</xdr:rowOff>
                  </from>
                  <to>
                    <xdr:col>8</xdr:col>
                    <xdr:colOff>0</xdr:colOff>
                    <xdr:row>26</xdr:row>
                    <xdr:rowOff>0</xdr:rowOff>
                  </to>
                </anchor>
              </controlPr>
            </control>
          </mc:Choice>
        </mc:AlternateContent>
        <mc:AlternateContent xmlns:mc="http://schemas.openxmlformats.org/markup-compatibility/2006">
          <mc:Choice Requires="x14">
            <control shapeId="3121" r:id="rId52" name="Option Button 49">
              <controlPr defaultSize="0" autoFill="0" autoLine="0" autoPict="0">
                <anchor moveWithCells="1">
                  <from>
                    <xdr:col>7</xdr:col>
                    <xdr:colOff>22860</xdr:colOff>
                    <xdr:row>25</xdr:row>
                    <xdr:rowOff>60960</xdr:rowOff>
                  </from>
                  <to>
                    <xdr:col>7</xdr:col>
                    <xdr:colOff>381000</xdr:colOff>
                    <xdr:row>25</xdr:row>
                    <xdr:rowOff>281940</xdr:rowOff>
                  </to>
                </anchor>
              </controlPr>
            </control>
          </mc:Choice>
        </mc:AlternateContent>
        <mc:AlternateContent xmlns:mc="http://schemas.openxmlformats.org/markup-compatibility/2006">
          <mc:Choice Requires="x14">
            <control shapeId="3122" r:id="rId53" name="Option Button 50">
              <controlPr defaultSize="0" autoFill="0" autoLine="0" autoPict="0">
                <anchor moveWithCells="1">
                  <from>
                    <xdr:col>7</xdr:col>
                    <xdr:colOff>396240</xdr:colOff>
                    <xdr:row>25</xdr:row>
                    <xdr:rowOff>68580</xdr:rowOff>
                  </from>
                  <to>
                    <xdr:col>7</xdr:col>
                    <xdr:colOff>708660</xdr:colOff>
                    <xdr:row>25</xdr:row>
                    <xdr:rowOff>289560</xdr:rowOff>
                  </to>
                </anchor>
              </controlPr>
            </control>
          </mc:Choice>
        </mc:AlternateContent>
        <mc:AlternateContent xmlns:mc="http://schemas.openxmlformats.org/markup-compatibility/2006">
          <mc:Choice Requires="x14">
            <control shapeId="3123" r:id="rId54" name="Group Box 51">
              <controlPr defaultSize="0" autoFill="0" autoPict="0">
                <anchor mov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3124" r:id="rId55" name="Option Button 52">
              <controlPr defaultSize="0" autoFill="0" autoLine="0" autoPict="0">
                <anchor moveWithCells="1">
                  <from>
                    <xdr:col>7</xdr:col>
                    <xdr:colOff>22860</xdr:colOff>
                    <xdr:row>26</xdr:row>
                    <xdr:rowOff>60960</xdr:rowOff>
                  </from>
                  <to>
                    <xdr:col>7</xdr:col>
                    <xdr:colOff>381000</xdr:colOff>
                    <xdr:row>26</xdr:row>
                    <xdr:rowOff>281940</xdr:rowOff>
                  </to>
                </anchor>
              </controlPr>
            </control>
          </mc:Choice>
        </mc:AlternateContent>
        <mc:AlternateContent xmlns:mc="http://schemas.openxmlformats.org/markup-compatibility/2006">
          <mc:Choice Requires="x14">
            <control shapeId="3125" r:id="rId56" name="Option Button 53">
              <controlPr defaultSize="0" autoFill="0" autoLine="0" autoPict="0">
                <anchor moveWithCells="1">
                  <from>
                    <xdr:col>7</xdr:col>
                    <xdr:colOff>396240</xdr:colOff>
                    <xdr:row>26</xdr:row>
                    <xdr:rowOff>68580</xdr:rowOff>
                  </from>
                  <to>
                    <xdr:col>7</xdr:col>
                    <xdr:colOff>708660</xdr:colOff>
                    <xdr:row>26</xdr:row>
                    <xdr:rowOff>289560</xdr:rowOff>
                  </to>
                </anchor>
              </controlPr>
            </control>
          </mc:Choice>
        </mc:AlternateContent>
        <mc:AlternateContent xmlns:mc="http://schemas.openxmlformats.org/markup-compatibility/2006">
          <mc:Choice Requires="x14">
            <control shapeId="3126" r:id="rId57" name="Group Box 54">
              <controlPr defaultSize="0" autoFill="0" autoPict="0">
                <anchor moveWithCells="1">
                  <from>
                    <xdr:col>7</xdr:col>
                    <xdr:colOff>0</xdr:colOff>
                    <xdr:row>26</xdr:row>
                    <xdr:rowOff>396240</xdr:rowOff>
                  </from>
                  <to>
                    <xdr:col>8</xdr:col>
                    <xdr:colOff>0</xdr:colOff>
                    <xdr:row>28</xdr:row>
                    <xdr:rowOff>0</xdr:rowOff>
                  </to>
                </anchor>
              </controlPr>
            </control>
          </mc:Choice>
        </mc:AlternateContent>
        <mc:AlternateContent xmlns:mc="http://schemas.openxmlformats.org/markup-compatibility/2006">
          <mc:Choice Requires="x14">
            <control shapeId="3127" r:id="rId58" name="Option Button 55">
              <controlPr defaultSize="0" autoFill="0" autoLine="0" autoPict="0">
                <anchor moveWithCells="1">
                  <from>
                    <xdr:col>7</xdr:col>
                    <xdr:colOff>22860</xdr:colOff>
                    <xdr:row>27</xdr:row>
                    <xdr:rowOff>60960</xdr:rowOff>
                  </from>
                  <to>
                    <xdr:col>7</xdr:col>
                    <xdr:colOff>381000</xdr:colOff>
                    <xdr:row>27</xdr:row>
                    <xdr:rowOff>281940</xdr:rowOff>
                  </to>
                </anchor>
              </controlPr>
            </control>
          </mc:Choice>
        </mc:AlternateContent>
        <mc:AlternateContent xmlns:mc="http://schemas.openxmlformats.org/markup-compatibility/2006">
          <mc:Choice Requires="x14">
            <control shapeId="3128" r:id="rId59" name="Option Button 56">
              <controlPr defaultSize="0" autoFill="0" autoLine="0" autoPict="0">
                <anchor moveWithCells="1">
                  <from>
                    <xdr:col>7</xdr:col>
                    <xdr:colOff>396240</xdr:colOff>
                    <xdr:row>27</xdr:row>
                    <xdr:rowOff>68580</xdr:rowOff>
                  </from>
                  <to>
                    <xdr:col>7</xdr:col>
                    <xdr:colOff>708660</xdr:colOff>
                    <xdr:row>27</xdr:row>
                    <xdr:rowOff>289560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3</xdr:col>
                    <xdr:colOff>45720</xdr:colOff>
                    <xdr:row>9</xdr:row>
                    <xdr:rowOff>22860</xdr:rowOff>
                  </from>
                  <to>
                    <xdr:col>4</xdr:col>
                    <xdr:colOff>434340</xdr:colOff>
                    <xdr:row>9</xdr:row>
                    <xdr:rowOff>198120</xdr:rowOff>
                  </to>
                </anchor>
              </controlPr>
            </control>
          </mc:Choice>
        </mc:AlternateContent>
        <mc:AlternateContent xmlns:mc="http://schemas.openxmlformats.org/markup-compatibility/2006">
          <mc:Choice Requires="x14">
            <control shapeId="3131" r:id="rId61" name="Group Box 59">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3132" r:id="rId62" name="Option Button 60">
              <controlPr defaultSize="0" autoFill="0" autoLine="0" autoPict="0">
                <anchor moveWithCells="1">
                  <from>
                    <xdr:col>7</xdr:col>
                    <xdr:colOff>22860</xdr:colOff>
                    <xdr:row>18</xdr:row>
                    <xdr:rowOff>76200</xdr:rowOff>
                  </from>
                  <to>
                    <xdr:col>7</xdr:col>
                    <xdr:colOff>381000</xdr:colOff>
                    <xdr:row>18</xdr:row>
                    <xdr:rowOff>297180</xdr:rowOff>
                  </to>
                </anchor>
              </controlPr>
            </control>
          </mc:Choice>
        </mc:AlternateContent>
        <mc:AlternateContent xmlns:mc="http://schemas.openxmlformats.org/markup-compatibility/2006">
          <mc:Choice Requires="x14">
            <control shapeId="3133" r:id="rId63" name="Option Button 61">
              <controlPr defaultSize="0" autoFill="0" autoLine="0" autoPict="0">
                <anchor moveWithCells="1">
                  <from>
                    <xdr:col>7</xdr:col>
                    <xdr:colOff>419100</xdr:colOff>
                    <xdr:row>18</xdr:row>
                    <xdr:rowOff>76200</xdr:rowOff>
                  </from>
                  <to>
                    <xdr:col>7</xdr:col>
                    <xdr:colOff>708660</xdr:colOff>
                    <xdr:row>18</xdr:row>
                    <xdr:rowOff>297180</xdr:rowOff>
                  </to>
                </anchor>
              </controlPr>
            </control>
          </mc:Choice>
        </mc:AlternateContent>
        <mc:AlternateContent xmlns:mc="http://schemas.openxmlformats.org/markup-compatibility/2006">
          <mc:Choice Requires="x14">
            <control shapeId="3136" r:id="rId64" name="Check Box 64">
              <controlPr defaultSize="0" autoFill="0" autoLine="0" autoPict="0">
                <anchor moveWithCells="1">
                  <from>
                    <xdr:col>3</xdr:col>
                    <xdr:colOff>45720</xdr:colOff>
                    <xdr:row>9</xdr:row>
                    <xdr:rowOff>213360</xdr:rowOff>
                  </from>
                  <to>
                    <xdr:col>4</xdr:col>
                    <xdr:colOff>533400</xdr:colOff>
                    <xdr:row>9</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A37" sqref="A37:G43"/>
    </sheetView>
  </sheetViews>
  <sheetFormatPr defaultRowHeight="14.4" x14ac:dyDescent="0.3"/>
  <cols>
    <col min="1" max="1" width="21.21875" customWidth="1"/>
    <col min="2" max="6" width="12.21875" customWidth="1"/>
    <col min="7" max="7" width="11" customWidth="1"/>
  </cols>
  <sheetData>
    <row r="1" spans="1:7" ht="18" thickBot="1" x14ac:dyDescent="0.45">
      <c r="A1" s="92" t="s">
        <v>47</v>
      </c>
      <c r="B1" s="93"/>
      <c r="C1" s="93"/>
      <c r="D1" s="93"/>
      <c r="E1" s="94" t="s">
        <v>0</v>
      </c>
      <c r="F1" s="218" t="str">
        <f>IF('Simple Disconnection (4.2.2)'!H1=0,"",'Simple Disconnection (4.2.2)'!H1)</f>
        <v/>
      </c>
      <c r="G1" s="219"/>
    </row>
    <row r="2" spans="1:7" ht="18" thickBot="1" x14ac:dyDescent="0.45">
      <c r="A2" s="99"/>
      <c r="B2" s="100"/>
      <c r="C2" s="100"/>
      <c r="D2" s="33"/>
      <c r="E2" s="95" t="s">
        <v>1</v>
      </c>
      <c r="F2" s="218" t="str">
        <f>IF('Simple Disconnection (4.2.2)'!H2=0,"",'Simple Disconnection (4.2.2)'!H2)</f>
        <v/>
      </c>
      <c r="G2" s="219"/>
    </row>
    <row r="3" spans="1:7" ht="16.2" customHeight="1" x14ac:dyDescent="0.4">
      <c r="A3" s="99"/>
      <c r="B3" s="100"/>
      <c r="C3" s="100"/>
      <c r="D3" s="33"/>
      <c r="E3" s="14" t="s">
        <v>74</v>
      </c>
      <c r="F3" s="218" t="str">
        <f>IF('Simple Disconnection (4.2.2)'!H3=0,"",'Simple Disconnection (4.2.2)'!H3)</f>
        <v/>
      </c>
      <c r="G3" s="219"/>
    </row>
    <row r="4" spans="1:7" ht="58.8" customHeight="1" x14ac:dyDescent="0.3">
      <c r="A4" s="222" t="s">
        <v>59</v>
      </c>
      <c r="B4" s="223"/>
      <c r="C4" s="223"/>
      <c r="D4" s="223"/>
      <c r="E4" s="223"/>
      <c r="F4" s="223"/>
      <c r="G4" s="224"/>
    </row>
    <row r="5" spans="1:7" ht="10.8" customHeight="1" x14ac:dyDescent="0.3">
      <c r="A5" s="52"/>
      <c r="B5" s="33"/>
      <c r="C5" s="33"/>
      <c r="D5" s="33"/>
      <c r="E5" s="33"/>
      <c r="F5" s="33"/>
      <c r="G5" s="34"/>
    </row>
    <row r="6" spans="1:7" ht="15.6" customHeight="1" x14ac:dyDescent="0.3">
      <c r="A6" s="31" t="s">
        <v>12</v>
      </c>
      <c r="B6" s="225" t="s">
        <v>13</v>
      </c>
      <c r="C6" s="225"/>
      <c r="D6" s="225"/>
      <c r="E6" s="32" t="s">
        <v>14</v>
      </c>
      <c r="F6" s="33"/>
      <c r="G6" s="34"/>
    </row>
    <row r="7" spans="1:7" x14ac:dyDescent="0.3">
      <c r="A7" s="35" t="s">
        <v>15</v>
      </c>
      <c r="B7" s="36" t="s">
        <v>16</v>
      </c>
      <c r="C7" s="37" t="s">
        <v>17</v>
      </c>
      <c r="D7" s="37" t="s">
        <v>18</v>
      </c>
      <c r="E7" s="37" t="s">
        <v>19</v>
      </c>
      <c r="F7" s="33"/>
      <c r="G7" s="34"/>
    </row>
    <row r="8" spans="1:7" x14ac:dyDescent="0.3">
      <c r="A8" s="38" t="s">
        <v>20</v>
      </c>
      <c r="B8" s="72">
        <v>1</v>
      </c>
      <c r="C8" s="73">
        <v>0</v>
      </c>
      <c r="D8" s="73">
        <v>0</v>
      </c>
      <c r="E8" s="73">
        <v>0</v>
      </c>
      <c r="F8" s="33"/>
      <c r="G8" s="34"/>
    </row>
    <row r="9" spans="1:7" ht="10.8" customHeight="1" thickBot="1" x14ac:dyDescent="0.35">
      <c r="A9" s="39"/>
      <c r="B9" s="40"/>
      <c r="C9" s="41"/>
      <c r="D9" s="41"/>
      <c r="E9" s="41"/>
      <c r="F9" s="41"/>
      <c r="G9" s="42"/>
    </row>
    <row r="10" spans="1:7" ht="15.6" x14ac:dyDescent="0.3">
      <c r="A10" s="43" t="s">
        <v>21</v>
      </c>
      <c r="B10" s="44"/>
      <c r="C10" s="45"/>
      <c r="D10" s="45"/>
      <c r="E10" s="45"/>
      <c r="F10" s="45"/>
      <c r="G10" s="46"/>
    </row>
    <row r="11" spans="1:7" ht="15.6" x14ac:dyDescent="0.3">
      <c r="A11" s="226" t="s">
        <v>22</v>
      </c>
      <c r="B11" s="227"/>
      <c r="C11" s="227"/>
      <c r="D11" s="227"/>
      <c r="E11" s="227"/>
      <c r="F11" s="227"/>
      <c r="G11" s="34"/>
    </row>
    <row r="12" spans="1:7" x14ac:dyDescent="0.3">
      <c r="A12" s="47"/>
      <c r="B12" s="220" t="s">
        <v>23</v>
      </c>
      <c r="C12" s="220"/>
      <c r="D12" s="220"/>
      <c r="E12" s="220"/>
      <c r="F12" s="221" t="s">
        <v>10</v>
      </c>
      <c r="G12" s="34"/>
    </row>
    <row r="13" spans="1:7" x14ac:dyDescent="0.3">
      <c r="A13" s="48" t="s">
        <v>24</v>
      </c>
      <c r="B13" s="49" t="s">
        <v>25</v>
      </c>
      <c r="C13" s="49" t="s">
        <v>26</v>
      </c>
      <c r="D13" s="49" t="s">
        <v>27</v>
      </c>
      <c r="E13" s="49" t="s">
        <v>28</v>
      </c>
      <c r="F13" s="221"/>
      <c r="G13" s="228"/>
    </row>
    <row r="14" spans="1:7" x14ac:dyDescent="0.3">
      <c r="A14" s="50" t="s">
        <v>29</v>
      </c>
      <c r="B14" s="74">
        <v>0</v>
      </c>
      <c r="C14" s="74">
        <v>0</v>
      </c>
      <c r="D14" s="74">
        <v>0</v>
      </c>
      <c r="E14" s="74">
        <v>0</v>
      </c>
      <c r="F14" s="75">
        <f t="shared" ref="F14:F18" si="0">SUM(B14:E14)</f>
        <v>0</v>
      </c>
      <c r="G14" s="228"/>
    </row>
    <row r="15" spans="1:7" x14ac:dyDescent="0.3">
      <c r="A15" s="50" t="s">
        <v>30</v>
      </c>
      <c r="B15" s="74">
        <v>0</v>
      </c>
      <c r="C15" s="74">
        <v>0</v>
      </c>
      <c r="D15" s="74">
        <v>0</v>
      </c>
      <c r="E15" s="74">
        <v>0</v>
      </c>
      <c r="F15" s="75">
        <f t="shared" si="0"/>
        <v>0</v>
      </c>
      <c r="G15" s="34"/>
    </row>
    <row r="16" spans="1:7" x14ac:dyDescent="0.3">
      <c r="A16" s="50" t="s">
        <v>31</v>
      </c>
      <c r="B16" s="74">
        <v>0</v>
      </c>
      <c r="C16" s="74">
        <v>0</v>
      </c>
      <c r="D16" s="74">
        <v>0</v>
      </c>
      <c r="E16" s="74">
        <v>0</v>
      </c>
      <c r="F16" s="75">
        <f t="shared" si="0"/>
        <v>0</v>
      </c>
      <c r="G16" s="34"/>
    </row>
    <row r="17" spans="1:7" ht="28.8" x14ac:dyDescent="0.3">
      <c r="A17" s="51" t="s">
        <v>33</v>
      </c>
      <c r="B17" s="74">
        <v>0</v>
      </c>
      <c r="C17" s="74">
        <v>0</v>
      </c>
      <c r="D17" s="74">
        <v>0</v>
      </c>
      <c r="E17" s="74">
        <v>0</v>
      </c>
      <c r="F17" s="75">
        <f t="shared" si="0"/>
        <v>0</v>
      </c>
      <c r="G17" s="34"/>
    </row>
    <row r="18" spans="1:7" x14ac:dyDescent="0.3">
      <c r="A18" s="50" t="s">
        <v>34</v>
      </c>
      <c r="B18" s="75">
        <f>SUM(B14:B17)</f>
        <v>0</v>
      </c>
      <c r="C18" s="75">
        <f>SUM(C14:C17)</f>
        <v>0</v>
      </c>
      <c r="D18" s="76">
        <f>SUM(D14:D17)</f>
        <v>0</v>
      </c>
      <c r="E18" s="75">
        <f>SUM(E14:E17)</f>
        <v>0</v>
      </c>
      <c r="F18" s="75">
        <f t="shared" si="0"/>
        <v>0</v>
      </c>
      <c r="G18" s="34"/>
    </row>
    <row r="19" spans="1:7" ht="10.8" customHeight="1" x14ac:dyDescent="0.3">
      <c r="A19" s="52"/>
      <c r="B19" s="33"/>
      <c r="C19" s="53"/>
      <c r="D19" s="54"/>
      <c r="E19" s="33"/>
      <c r="F19" s="33"/>
      <c r="G19" s="34"/>
    </row>
    <row r="20" spans="1:7" ht="15.6" x14ac:dyDescent="0.3">
      <c r="A20" s="229" t="s">
        <v>35</v>
      </c>
      <c r="B20" s="230"/>
      <c r="C20" s="230"/>
      <c r="D20" s="230"/>
      <c r="E20" s="230"/>
      <c r="F20" s="230"/>
      <c r="G20" s="34"/>
    </row>
    <row r="21" spans="1:7" x14ac:dyDescent="0.3">
      <c r="A21" s="47"/>
      <c r="B21" s="220" t="s">
        <v>23</v>
      </c>
      <c r="C21" s="220"/>
      <c r="D21" s="220"/>
      <c r="E21" s="220"/>
      <c r="F21" s="221" t="s">
        <v>10</v>
      </c>
      <c r="G21" s="34"/>
    </row>
    <row r="22" spans="1:7" x14ac:dyDescent="0.3">
      <c r="A22" s="48" t="s">
        <v>24</v>
      </c>
      <c r="B22" s="49" t="s">
        <v>25</v>
      </c>
      <c r="C22" s="49" t="s">
        <v>26</v>
      </c>
      <c r="D22" s="49" t="s">
        <v>27</v>
      </c>
      <c r="E22" s="49" t="s">
        <v>28</v>
      </c>
      <c r="F22" s="221"/>
      <c r="G22" s="34"/>
    </row>
    <row r="23" spans="1:7" x14ac:dyDescent="0.3">
      <c r="A23" s="50" t="s">
        <v>29</v>
      </c>
      <c r="B23" s="74">
        <v>0</v>
      </c>
      <c r="C23" s="74">
        <v>0</v>
      </c>
      <c r="D23" s="74">
        <v>0</v>
      </c>
      <c r="E23" s="74">
        <v>0</v>
      </c>
      <c r="F23" s="75">
        <f t="shared" ref="F23:F27" si="1">SUM(B23:E23)</f>
        <v>0</v>
      </c>
      <c r="G23" s="34"/>
    </row>
    <row r="24" spans="1:7" x14ac:dyDescent="0.3">
      <c r="A24" s="50" t="s">
        <v>30</v>
      </c>
      <c r="B24" s="74">
        <v>0</v>
      </c>
      <c r="C24" s="74">
        <v>0</v>
      </c>
      <c r="D24" s="74">
        <v>0</v>
      </c>
      <c r="E24" s="74">
        <v>0</v>
      </c>
      <c r="F24" s="75">
        <f t="shared" si="1"/>
        <v>0</v>
      </c>
      <c r="G24" s="34"/>
    </row>
    <row r="25" spans="1:7" x14ac:dyDescent="0.3">
      <c r="A25" s="50" t="s">
        <v>31</v>
      </c>
      <c r="B25" s="74">
        <v>0</v>
      </c>
      <c r="C25" s="74">
        <v>0</v>
      </c>
      <c r="D25" s="74">
        <v>0</v>
      </c>
      <c r="E25" s="74">
        <v>0</v>
      </c>
      <c r="F25" s="75">
        <f t="shared" si="1"/>
        <v>0</v>
      </c>
      <c r="G25" s="34"/>
    </row>
    <row r="26" spans="1:7" ht="28.8" x14ac:dyDescent="0.3">
      <c r="A26" s="51" t="s">
        <v>33</v>
      </c>
      <c r="B26" s="74">
        <v>0</v>
      </c>
      <c r="C26" s="74">
        <v>0</v>
      </c>
      <c r="D26" s="74">
        <v>0</v>
      </c>
      <c r="E26" s="74">
        <v>0</v>
      </c>
      <c r="F26" s="75">
        <f t="shared" si="1"/>
        <v>0</v>
      </c>
      <c r="G26" s="34"/>
    </row>
    <row r="27" spans="1:7" x14ac:dyDescent="0.3">
      <c r="A27" s="50" t="s">
        <v>34</v>
      </c>
      <c r="B27" s="77">
        <f>SUM(B23:B26)</f>
        <v>0</v>
      </c>
      <c r="C27" s="78">
        <f>SUM(C23:C26)</f>
        <v>0</v>
      </c>
      <c r="D27" s="78">
        <f>SUM(D23:D26)</f>
        <v>0</v>
      </c>
      <c r="E27" s="78">
        <f>SUM(E23:E26)</f>
        <v>0</v>
      </c>
      <c r="F27" s="78">
        <f t="shared" si="1"/>
        <v>0</v>
      </c>
      <c r="G27" s="34"/>
    </row>
    <row r="28" spans="1:7" ht="10.8" customHeight="1" thickBot="1" x14ac:dyDescent="0.35">
      <c r="A28" s="57"/>
      <c r="B28" s="58"/>
      <c r="C28" s="58"/>
      <c r="D28" s="58"/>
      <c r="E28" s="58"/>
      <c r="F28" s="58"/>
      <c r="G28" s="42"/>
    </row>
    <row r="29" spans="1:7" ht="10.8" customHeight="1" x14ac:dyDescent="0.3">
      <c r="A29" s="103"/>
      <c r="B29" s="93"/>
      <c r="C29" s="93"/>
      <c r="D29" s="93"/>
      <c r="E29" s="93"/>
      <c r="F29" s="93"/>
      <c r="G29" s="46"/>
    </row>
    <row r="30" spans="1:7" ht="15.6" x14ac:dyDescent="0.35">
      <c r="A30" s="52" t="s">
        <v>55</v>
      </c>
      <c r="B30" s="90">
        <v>0</v>
      </c>
      <c r="C30" s="33" t="s">
        <v>54</v>
      </c>
      <c r="D30" s="33"/>
      <c r="E30" s="102" t="s">
        <v>61</v>
      </c>
      <c r="F30" s="90">
        <v>0</v>
      </c>
      <c r="G30" s="34" t="s">
        <v>54</v>
      </c>
    </row>
    <row r="31" spans="1:7" ht="10.8" customHeight="1" thickBot="1" x14ac:dyDescent="0.35">
      <c r="A31" s="86"/>
      <c r="B31" s="87"/>
      <c r="C31" s="87"/>
      <c r="D31" s="88"/>
      <c r="E31" s="88"/>
      <c r="F31" s="88"/>
      <c r="G31" s="34"/>
    </row>
    <row r="32" spans="1:7" ht="57.6" x14ac:dyDescent="0.3">
      <c r="A32" s="35" t="s">
        <v>53</v>
      </c>
      <c r="B32" s="71" t="s">
        <v>39</v>
      </c>
      <c r="C32" s="70" t="s">
        <v>48</v>
      </c>
      <c r="D32" s="69" t="s">
        <v>40</v>
      </c>
      <c r="E32" s="69" t="s">
        <v>56</v>
      </c>
      <c r="F32" s="69" t="s">
        <v>60</v>
      </c>
      <c r="G32" s="104" t="s">
        <v>49</v>
      </c>
    </row>
    <row r="33" spans="1:7" ht="43.2" x14ac:dyDescent="0.3">
      <c r="A33" s="38" t="s">
        <v>36</v>
      </c>
      <c r="B33" s="114">
        <f>C33-D33-B30</f>
        <v>0</v>
      </c>
      <c r="C33" s="105">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106">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111">
        <f>IF(F27=0,0,200/(C8+2+2*C33*12/$F$27-SQRT(C8*5*C33*12/$F$27+4*(C33*12/$F$27)^2)))</f>
        <v>0</v>
      </c>
      <c r="F33" s="111">
        <f>IF(F27=0,0,200/(C8+2+2*(C33-F30)*12/$F$27-SQRT(C8*5*(C33-F30)*12/$F$27+4*((C33-F30)*12/$F$27)^2)))</f>
        <v>0</v>
      </c>
      <c r="G33" s="112">
        <f>IF(F18=0,0,200/(C8+2+2*D33*12/$F$18-SQRT(C8*5*D33*12/$F$18+4*(D33*12/$F$18)^2)))</f>
        <v>0</v>
      </c>
    </row>
    <row r="34" spans="1:7" x14ac:dyDescent="0.3">
      <c r="A34" s="55" t="s">
        <v>37</v>
      </c>
      <c r="B34" s="114">
        <f>C34-D34-B30</f>
        <v>0</v>
      </c>
      <c r="C34" s="107">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108">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111">
        <f>IF(F27=0,0,200/(D8+2+2*C34*12/$F$27-SQRT(D8*5*C34*12/$F$27+4*(C34*12/$F$27)^2)))</f>
        <v>0</v>
      </c>
      <c r="F34" s="111">
        <f>IF(F27=0,0,200/(D8+2+2*(C34-F30)*12/$F$27-SQRT(D8*5*(C34-F30)*12/$F$27+4*((C34-F30)*12/$F$27)^2)))</f>
        <v>0</v>
      </c>
      <c r="G34" s="113">
        <f>IF(F18=0,0,200/(D8+2+2*D34*12/$F$18-SQRT(D8*5*D34*12/$F$18+4*(D34*12/$F$18)^2)))</f>
        <v>0</v>
      </c>
    </row>
    <row r="35" spans="1:7" ht="15" thickBot="1" x14ac:dyDescent="0.35">
      <c r="A35" s="56" t="s">
        <v>38</v>
      </c>
      <c r="B35" s="115">
        <f>C35-D35-B30</f>
        <v>0</v>
      </c>
      <c r="C35" s="109">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110">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111">
        <f>IF(F27=0,0,200/(E8+2+2*C35*12/$F$27-SQRT(E8*5*C35*12/$F$27+4*(C35*12/$F$27)^2)))</f>
        <v>0</v>
      </c>
      <c r="F35" s="111">
        <f>IF(F27=0,0,200/(E8+2+2*(C35-F30)*12/$F$27-SQRT(E8*5*(C35-F30)*12/$F$27+4*((C35-F30)*12/$F$27)^2)))</f>
        <v>0</v>
      </c>
      <c r="G35" s="112">
        <f>IF(F18=0,0,200/(E8+2+2*D35*12/$F$18-SQRT(E8*5*D35*12/$F$18+4*(D35*12/$F$18)^2)))</f>
        <v>0</v>
      </c>
    </row>
    <row r="36" spans="1:7" ht="10.8" customHeight="1" thickBot="1" x14ac:dyDescent="0.35">
      <c r="A36" s="57"/>
      <c r="B36" s="58"/>
      <c r="C36" s="58"/>
      <c r="D36" s="58"/>
      <c r="E36" s="58"/>
      <c r="F36" s="58"/>
      <c r="G36" s="42"/>
    </row>
    <row r="37" spans="1:7" ht="18" x14ac:dyDescent="0.3">
      <c r="A37" s="117" t="s">
        <v>64</v>
      </c>
      <c r="B37" s="116"/>
      <c r="C37" s="93"/>
      <c r="D37" s="93"/>
      <c r="E37" s="93"/>
      <c r="F37" s="93"/>
      <c r="G37" s="46"/>
    </row>
    <row r="38" spans="1:7" ht="28.8" customHeight="1" x14ac:dyDescent="0.4">
      <c r="A38" s="122"/>
      <c r="B38" s="217" t="s">
        <v>65</v>
      </c>
      <c r="C38" s="216" t="s">
        <v>66</v>
      </c>
      <c r="D38" s="214" t="s">
        <v>116</v>
      </c>
      <c r="E38" s="215"/>
      <c r="F38" s="215"/>
      <c r="G38" s="34"/>
    </row>
    <row r="39" spans="1:7" ht="15" customHeight="1" x14ac:dyDescent="0.3">
      <c r="A39" s="120"/>
      <c r="B39" s="217"/>
      <c r="C39" s="216"/>
      <c r="D39" s="164" t="s">
        <v>68</v>
      </c>
      <c r="E39" s="164" t="s">
        <v>69</v>
      </c>
      <c r="F39" s="164" t="s">
        <v>71</v>
      </c>
      <c r="G39" s="34"/>
    </row>
    <row r="40" spans="1:7" ht="14.4" customHeight="1" x14ac:dyDescent="0.3">
      <c r="A40" s="118" t="s">
        <v>67</v>
      </c>
      <c r="B40" s="232">
        <v>0</v>
      </c>
      <c r="C40" s="73">
        <v>0</v>
      </c>
      <c r="D40" s="123">
        <f>IF(C40=0,0,IF(F18=0,0,($C40^0.8*((1000/G33-10)+1)^0.7)/(1140*($B40*100)^0.5)*60))</f>
        <v>0</v>
      </c>
      <c r="E40" s="123">
        <f>IF(C40=0,0,IF(F18=0,0,($C40^0.8*((1000/G34-10)+1)^0.7)/(1140*($B40*100)^0.5)*60))</f>
        <v>0</v>
      </c>
      <c r="F40" s="123">
        <f>IF(C40=0,0,IF(F18=0,0,($C40^0.8*((1000/G35-10)+1)^0.7)/(1140*($B40*100)^0.5)*60))</f>
        <v>0</v>
      </c>
      <c r="G40" s="34"/>
    </row>
    <row r="41" spans="1:7" ht="28.8" x14ac:dyDescent="0.3">
      <c r="A41" s="119" t="s">
        <v>70</v>
      </c>
      <c r="B41" s="232">
        <v>0</v>
      </c>
      <c r="C41" s="73">
        <v>0</v>
      </c>
      <c r="D41" s="123">
        <f>IF(C41=0,0,IF(F27=0,0,($C41^0.8*((1000/E33-10)+1)^0.7)/(1140*($B41*100)^0.5)*60))</f>
        <v>0</v>
      </c>
      <c r="E41" s="123">
        <f>IF(C41=0,0,IF(F27=0,0,($C41^0.8*((1000/E34-10)+1)^0.7)/(1140*($B41*100)^0.5)*60))</f>
        <v>0</v>
      </c>
      <c r="F41" s="123">
        <f>IF(C41=0,0,IF(F27=0,0,($C41^0.8*((1000/E35-10)+1)^0.7)/(1140*($B41*100)^0.5)*60))</f>
        <v>0</v>
      </c>
      <c r="G41" s="34"/>
    </row>
    <row r="42" spans="1:7" ht="30" x14ac:dyDescent="0.35">
      <c r="A42" s="119" t="s">
        <v>72</v>
      </c>
      <c r="B42" s="233">
        <v>0</v>
      </c>
      <c r="C42" s="121">
        <v>0</v>
      </c>
      <c r="D42" s="123">
        <f>IF(C42=0,0,IF(F27=0,0,($C42^0.8*((1000/F33-10)+1)^0.7)/(1140*($B42*100)^0.5)*60))</f>
        <v>0</v>
      </c>
      <c r="E42" s="123">
        <f>IF(C42=0,0,IF(F27=0,0,($C42^0.8*((1000/F34-10)+1)^0.7)/(1140*($B42*100)^0.5)*60))</f>
        <v>0</v>
      </c>
      <c r="F42" s="123">
        <f>IF(C42=0,0,IF(F27=0,0,($C42^0.8*((1000/F35-10)+1)^0.7)/(1140*($B42*100)^0.5)*60))</f>
        <v>0</v>
      </c>
      <c r="G42" s="34"/>
    </row>
    <row r="43" spans="1:7" ht="15" thickBot="1" x14ac:dyDescent="0.35">
      <c r="A43" s="57"/>
      <c r="B43" s="58"/>
      <c r="C43" s="58"/>
      <c r="D43" s="58"/>
      <c r="E43" s="58"/>
      <c r="F43" s="58"/>
      <c r="G43" s="42"/>
    </row>
  </sheetData>
  <mergeCells count="15">
    <mergeCell ref="D38:F38"/>
    <mergeCell ref="C38:C39"/>
    <mergeCell ref="B38:B39"/>
    <mergeCell ref="F1:G1"/>
    <mergeCell ref="F2:G2"/>
    <mergeCell ref="F3:G3"/>
    <mergeCell ref="B21:E21"/>
    <mergeCell ref="F21:F22"/>
    <mergeCell ref="A4:G4"/>
    <mergeCell ref="B6:D6"/>
    <mergeCell ref="A11:F11"/>
    <mergeCell ref="B12:E12"/>
    <mergeCell ref="F12:F13"/>
    <mergeCell ref="G13:G14"/>
    <mergeCell ref="A20:F20"/>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4.4" x14ac:dyDescent="0.3"/>
  <cols>
    <col min="1" max="1" width="20.33203125" bestFit="1" customWidth="1"/>
  </cols>
  <sheetData>
    <row r="1" spans="1:5" ht="15.6" x14ac:dyDescent="0.3">
      <c r="A1" s="63" t="s">
        <v>41</v>
      </c>
    </row>
    <row r="2" spans="1:5" x14ac:dyDescent="0.3">
      <c r="A2" s="64"/>
      <c r="B2" s="231" t="s">
        <v>23</v>
      </c>
      <c r="C2" s="231"/>
      <c r="D2" s="231"/>
      <c r="E2" s="231"/>
    </row>
    <row r="3" spans="1:5" x14ac:dyDescent="0.3">
      <c r="A3" s="65" t="s">
        <v>24</v>
      </c>
      <c r="B3" s="66" t="s">
        <v>25</v>
      </c>
      <c r="C3" s="66" t="s">
        <v>26</v>
      </c>
      <c r="D3" s="66" t="s">
        <v>27</v>
      </c>
      <c r="E3" s="66" t="s">
        <v>28</v>
      </c>
    </row>
    <row r="4" spans="1:5" x14ac:dyDescent="0.3">
      <c r="A4" s="60" t="s">
        <v>29</v>
      </c>
      <c r="B4" s="59">
        <v>39</v>
      </c>
      <c r="C4" s="59">
        <v>61</v>
      </c>
      <c r="D4" s="59">
        <v>74</v>
      </c>
      <c r="E4" s="59">
        <v>80</v>
      </c>
    </row>
    <row r="5" spans="1:5" x14ac:dyDescent="0.3">
      <c r="A5" s="60" t="s">
        <v>30</v>
      </c>
      <c r="B5" s="59">
        <v>30</v>
      </c>
      <c r="C5" s="59">
        <v>58</v>
      </c>
      <c r="D5" s="59">
        <v>71</v>
      </c>
      <c r="E5" s="59">
        <v>78</v>
      </c>
    </row>
    <row r="6" spans="1:5" x14ac:dyDescent="0.3">
      <c r="A6" s="60" t="s">
        <v>31</v>
      </c>
      <c r="B6" s="59">
        <v>30</v>
      </c>
      <c r="C6" s="59">
        <v>55</v>
      </c>
      <c r="D6" s="59">
        <v>70</v>
      </c>
      <c r="E6" s="59">
        <v>77</v>
      </c>
    </row>
    <row r="7" spans="1:5" x14ac:dyDescent="0.3">
      <c r="A7" s="60" t="s">
        <v>32</v>
      </c>
      <c r="B7" s="59">
        <v>96</v>
      </c>
      <c r="C7" s="59">
        <v>96</v>
      </c>
      <c r="D7" s="59">
        <v>96</v>
      </c>
      <c r="E7" s="59">
        <v>96</v>
      </c>
    </row>
    <row r="8" spans="1:5" ht="28.8" x14ac:dyDescent="0.3">
      <c r="A8" s="61" t="s">
        <v>42</v>
      </c>
      <c r="B8" s="59">
        <v>98</v>
      </c>
      <c r="C8" s="59">
        <v>98</v>
      </c>
      <c r="D8" s="59">
        <v>98</v>
      </c>
      <c r="E8" s="59">
        <v>98</v>
      </c>
    </row>
    <row r="10" spans="1:5" ht="15.6" x14ac:dyDescent="0.3">
      <c r="A10" s="67" t="s">
        <v>43</v>
      </c>
    </row>
    <row r="11" spans="1:5" x14ac:dyDescent="0.3">
      <c r="A11" s="64"/>
      <c r="B11" s="231" t="s">
        <v>23</v>
      </c>
      <c r="C11" s="231"/>
      <c r="D11" s="231"/>
      <c r="E11" s="231"/>
    </row>
    <row r="12" spans="1:5" x14ac:dyDescent="0.3">
      <c r="A12" s="65" t="s">
        <v>24</v>
      </c>
      <c r="B12" s="66" t="s">
        <v>25</v>
      </c>
      <c r="C12" s="66" t="s">
        <v>26</v>
      </c>
      <c r="D12" s="66" t="s">
        <v>27</v>
      </c>
      <c r="E12" s="66" t="s">
        <v>28</v>
      </c>
    </row>
    <row r="13" spans="1:5" x14ac:dyDescent="0.3">
      <c r="A13" s="60" t="s">
        <v>29</v>
      </c>
      <c r="B13" s="59">
        <f>1000/B4-10</f>
        <v>15.641025641025642</v>
      </c>
      <c r="C13" s="59">
        <f t="shared" ref="C13:E13" si="0">1000/C4-10</f>
        <v>6.3934426229508183</v>
      </c>
      <c r="D13" s="59">
        <f t="shared" si="0"/>
        <v>3.513513513513514</v>
      </c>
      <c r="E13" s="59">
        <f t="shared" si="0"/>
        <v>2.5</v>
      </c>
    </row>
    <row r="14" spans="1:5" x14ac:dyDescent="0.3">
      <c r="A14" s="60" t="s">
        <v>30</v>
      </c>
      <c r="B14" s="59">
        <f t="shared" ref="B14:E17" si="1">1000/B5-10</f>
        <v>23.333333333333336</v>
      </c>
      <c r="C14" s="59">
        <f t="shared" si="1"/>
        <v>7.2413793103448292</v>
      </c>
      <c r="D14" s="59">
        <f t="shared" si="1"/>
        <v>4.0845070422535219</v>
      </c>
      <c r="E14" s="59">
        <f t="shared" si="1"/>
        <v>2.8205128205128212</v>
      </c>
    </row>
    <row r="15" spans="1:5" x14ac:dyDescent="0.3">
      <c r="A15" s="60" t="s">
        <v>31</v>
      </c>
      <c r="B15" s="59">
        <f t="shared" si="1"/>
        <v>23.333333333333336</v>
      </c>
      <c r="C15" s="59">
        <f t="shared" si="1"/>
        <v>8.1818181818181834</v>
      </c>
      <c r="D15" s="59">
        <f t="shared" si="1"/>
        <v>4.2857142857142865</v>
      </c>
      <c r="E15" s="59">
        <f t="shared" si="1"/>
        <v>2.9870129870129869</v>
      </c>
    </row>
    <row r="16" spans="1:5" x14ac:dyDescent="0.3">
      <c r="A16" s="60" t="s">
        <v>32</v>
      </c>
      <c r="B16" s="59">
        <f>1000/B7-10</f>
        <v>0.41666666666666607</v>
      </c>
      <c r="C16" s="59">
        <f t="shared" si="1"/>
        <v>0.41666666666666607</v>
      </c>
      <c r="D16" s="59">
        <f t="shared" si="1"/>
        <v>0.41666666666666607</v>
      </c>
      <c r="E16" s="59">
        <f t="shared" si="1"/>
        <v>0.41666666666666607</v>
      </c>
    </row>
    <row r="17" spans="1:5" ht="43.2" x14ac:dyDescent="0.3">
      <c r="A17" s="61" t="s">
        <v>44</v>
      </c>
      <c r="B17" s="59">
        <f>1000/B8-10</f>
        <v>0.20408163265306101</v>
      </c>
      <c r="C17" s="59">
        <f t="shared" si="1"/>
        <v>0.20408163265306101</v>
      </c>
      <c r="D17" s="59">
        <f t="shared" si="1"/>
        <v>0.20408163265306101</v>
      </c>
      <c r="E17" s="59">
        <f t="shared" si="1"/>
        <v>0.20408163265306101</v>
      </c>
    </row>
    <row r="19" spans="1:5" ht="15.6" x14ac:dyDescent="0.3">
      <c r="A19" s="67" t="s">
        <v>45</v>
      </c>
    </row>
    <row r="20" spans="1:5" x14ac:dyDescent="0.3">
      <c r="A20" s="68" t="s">
        <v>23</v>
      </c>
      <c r="B20" s="66" t="s">
        <v>25</v>
      </c>
      <c r="C20" s="66" t="s">
        <v>26</v>
      </c>
      <c r="D20" s="66" t="s">
        <v>27</v>
      </c>
      <c r="E20" s="66" t="s">
        <v>28</v>
      </c>
    </row>
    <row r="21" spans="1:5" x14ac:dyDescent="0.3">
      <c r="A21" s="62" t="s">
        <v>46</v>
      </c>
      <c r="B21" s="59">
        <v>0.6</v>
      </c>
      <c r="C21" s="59">
        <v>0.35</v>
      </c>
      <c r="D21" s="59">
        <v>0.25</v>
      </c>
      <c r="E21" s="59">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Simple Disconnection (4.2.2)</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Filter Worksheet</dc:title>
  <dc:subject>Stormwater Treatment Practices</dc:subject>
  <dc:creator>DEC Staff</dc:creator>
  <cp:lastModifiedBy>Schelley, Emily</cp:lastModifiedBy>
  <cp:lastPrinted>2017-11-01T18:53:13Z</cp:lastPrinted>
  <dcterms:created xsi:type="dcterms:W3CDTF">2017-03-30T13:08:46Z</dcterms:created>
  <dcterms:modified xsi:type="dcterms:W3CDTF">2018-01-25T20:27:55Z</dcterms:modified>
</cp:coreProperties>
</file>